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tabRatio="641"/>
  </bookViews>
  <sheets>
    <sheet name="Instructions" sheetId="11" r:id="rId1"/>
    <sheet name="Raw data" sheetId="2" r:id="rId2"/>
    <sheet name="Sample library dilution" sheetId="3" r:id="rId3"/>
    <sheet name="Library information" sheetId="6" r:id="rId4"/>
    <sheet name="QC report" sheetId="7" r:id="rId5"/>
    <sheet name="Results" sheetId="4" r:id="rId6"/>
    <sheet name="Calculation" sheetId="5" r:id="rId7"/>
  </sheets>
  <calcPr calcId="145621"/>
</workbook>
</file>

<file path=xl/calcChain.xml><?xml version="1.0" encoding="utf-8"?>
<calcChain xmlns="http://schemas.openxmlformats.org/spreadsheetml/2006/main">
  <c r="X12" i="5" l="1"/>
  <c r="I2" i="4" l="1"/>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1" i="4"/>
  <c r="R8" i="5" l="1"/>
  <c r="T8" i="5" s="1"/>
  <c r="F9" i="4" s="1"/>
  <c r="R13" i="5"/>
  <c r="T13" i="5" s="1"/>
  <c r="F14" i="4" s="1"/>
  <c r="R15" i="5"/>
  <c r="T15" i="5" s="1"/>
  <c r="F16" i="4" s="1"/>
  <c r="R22" i="5"/>
  <c r="T22" i="5" s="1"/>
  <c r="F23" i="4" s="1"/>
  <c r="R23" i="5"/>
  <c r="T23" i="5" s="1"/>
  <c r="F24" i="4" s="1"/>
  <c r="R31" i="5"/>
  <c r="T31" i="5" s="1"/>
  <c r="F32" i="4" s="1"/>
  <c r="R37" i="5"/>
  <c r="T37" i="5" s="1"/>
  <c r="F38" i="4" s="1"/>
  <c r="R39" i="5"/>
  <c r="T39" i="5" s="1"/>
  <c r="F40" i="4" s="1"/>
  <c r="R45" i="5"/>
  <c r="T45" i="5" s="1"/>
  <c r="F46" i="4" s="1"/>
  <c r="R53" i="5"/>
  <c r="T53" i="5" s="1"/>
  <c r="F54" i="4" s="1"/>
  <c r="R59" i="5"/>
  <c r="T59" i="5" s="1"/>
  <c r="F60" i="4" s="1"/>
  <c r="R61" i="5"/>
  <c r="T61" i="5" s="1"/>
  <c r="F62" i="4" s="1"/>
  <c r="J67" i="7"/>
  <c r="K67" i="7"/>
  <c r="L67" i="7"/>
  <c r="M67" i="7"/>
  <c r="N67" i="7"/>
  <c r="I67" i="7"/>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2" i="5"/>
  <c r="R65" i="5"/>
  <c r="T65" i="5" s="1"/>
  <c r="F66" i="4" s="1"/>
  <c r="B8" i="7"/>
  <c r="C8" i="7"/>
  <c r="D8" i="7"/>
  <c r="A8" i="7"/>
  <c r="D67" i="5"/>
  <c r="H67" i="5"/>
  <c r="I67" i="5"/>
  <c r="D68" i="5"/>
  <c r="H68" i="5"/>
  <c r="I68" i="5"/>
  <c r="D69" i="5"/>
  <c r="H69" i="5"/>
  <c r="I69" i="5"/>
  <c r="D70" i="5"/>
  <c r="H70" i="5"/>
  <c r="I70" i="5"/>
  <c r="D71" i="5"/>
  <c r="H71" i="5"/>
  <c r="I71" i="5"/>
  <c r="D72" i="5"/>
  <c r="H72" i="5"/>
  <c r="I72" i="5"/>
  <c r="D73" i="5"/>
  <c r="H73" i="5"/>
  <c r="I73" i="5"/>
  <c r="D74" i="5"/>
  <c r="H74" i="5"/>
  <c r="I74" i="5"/>
  <c r="D75" i="5"/>
  <c r="H75" i="5"/>
  <c r="I75" i="5"/>
  <c r="D76" i="5"/>
  <c r="H76" i="5"/>
  <c r="I76" i="5"/>
  <c r="D77" i="5"/>
  <c r="H77" i="5"/>
  <c r="I77" i="5"/>
  <c r="D78" i="5"/>
  <c r="H78" i="5"/>
  <c r="I78" i="5"/>
  <c r="D79" i="5"/>
  <c r="H79" i="5"/>
  <c r="I79" i="5"/>
  <c r="D80" i="5"/>
  <c r="H80" i="5"/>
  <c r="I80" i="5"/>
  <c r="D81" i="5"/>
  <c r="H81" i="5"/>
  <c r="I81" i="5"/>
  <c r="D82" i="5"/>
  <c r="H82" i="5"/>
  <c r="I82" i="5"/>
  <c r="D83" i="5"/>
  <c r="H83" i="5"/>
  <c r="I83" i="5"/>
  <c r="D84" i="5"/>
  <c r="H84" i="5"/>
  <c r="I84" i="5"/>
  <c r="D85" i="5"/>
  <c r="H85" i="5"/>
  <c r="I85" i="5"/>
  <c r="D86" i="5"/>
  <c r="H86" i="5"/>
  <c r="I86" i="5"/>
  <c r="D87" i="5"/>
  <c r="H87" i="5"/>
  <c r="I87" i="5"/>
  <c r="D88" i="5"/>
  <c r="H88" i="5"/>
  <c r="I88" i="5"/>
  <c r="D89" i="5"/>
  <c r="H89" i="5"/>
  <c r="I89" i="5"/>
  <c r="D90" i="5"/>
  <c r="H90" i="5"/>
  <c r="I90" i="5"/>
  <c r="D91" i="5"/>
  <c r="H91" i="5"/>
  <c r="I91" i="5"/>
  <c r="D92" i="5"/>
  <c r="H92" i="5"/>
  <c r="I92" i="5"/>
  <c r="D93" i="5"/>
  <c r="H93" i="5"/>
  <c r="I93" i="5"/>
  <c r="D94" i="5"/>
  <c r="H94" i="5"/>
  <c r="I94" i="5"/>
  <c r="D95" i="5"/>
  <c r="H95" i="5"/>
  <c r="I95" i="5"/>
  <c r="D96" i="5"/>
  <c r="H96" i="5"/>
  <c r="I96" i="5"/>
  <c r="D97" i="5"/>
  <c r="H97" i="5"/>
  <c r="I97" i="5"/>
  <c r="D98" i="5"/>
  <c r="H98" i="5"/>
  <c r="I98" i="5"/>
  <c r="D99" i="5"/>
  <c r="H99" i="5"/>
  <c r="I99" i="5"/>
  <c r="D100" i="5"/>
  <c r="H100" i="5"/>
  <c r="I100" i="5"/>
  <c r="D101" i="5"/>
  <c r="H101" i="5"/>
  <c r="I101" i="5"/>
  <c r="D102" i="5"/>
  <c r="H102" i="5"/>
  <c r="I102" i="5"/>
  <c r="D103" i="5"/>
  <c r="H103" i="5"/>
  <c r="I103" i="5"/>
  <c r="D104" i="5"/>
  <c r="H104" i="5"/>
  <c r="I104" i="5"/>
  <c r="D105" i="5"/>
  <c r="H105" i="5"/>
  <c r="I105" i="5"/>
  <c r="D106" i="5"/>
  <c r="H106" i="5"/>
  <c r="I106" i="5"/>
  <c r="D107" i="5"/>
  <c r="H107" i="5"/>
  <c r="I107" i="5"/>
  <c r="D108" i="5"/>
  <c r="H108" i="5"/>
  <c r="I108" i="5"/>
  <c r="D109" i="5"/>
  <c r="H109" i="5"/>
  <c r="I109" i="5"/>
  <c r="D110" i="5"/>
  <c r="H110" i="5"/>
  <c r="I110" i="5"/>
  <c r="D111" i="5"/>
  <c r="H111" i="5"/>
  <c r="I111" i="5"/>
  <c r="D112" i="5"/>
  <c r="H112" i="5"/>
  <c r="I112" i="5"/>
  <c r="D113" i="5"/>
  <c r="H113" i="5"/>
  <c r="I113" i="5"/>
  <c r="D114" i="5"/>
  <c r="H114" i="5"/>
  <c r="I114" i="5"/>
  <c r="D115" i="5"/>
  <c r="H115" i="5"/>
  <c r="I115" i="5"/>
  <c r="D116" i="5"/>
  <c r="H116" i="5"/>
  <c r="I116" i="5"/>
  <c r="D117" i="5"/>
  <c r="H117" i="5"/>
  <c r="I117" i="5"/>
  <c r="D118" i="5"/>
  <c r="H118" i="5"/>
  <c r="I118" i="5"/>
  <c r="D119" i="5"/>
  <c r="H119" i="5"/>
  <c r="I119" i="5"/>
  <c r="D120" i="5"/>
  <c r="H120" i="5"/>
  <c r="I120" i="5"/>
  <c r="D121" i="5"/>
  <c r="H121" i="5"/>
  <c r="I121" i="5"/>
  <c r="D122" i="5"/>
  <c r="H122" i="5"/>
  <c r="I122" i="5"/>
  <c r="D123" i="5"/>
  <c r="H123" i="5"/>
  <c r="I123" i="5"/>
  <c r="D124" i="5"/>
  <c r="H124" i="5"/>
  <c r="I124" i="5"/>
  <c r="D125" i="5"/>
  <c r="H125" i="5"/>
  <c r="I125" i="5"/>
  <c r="D126" i="5"/>
  <c r="H126" i="5"/>
  <c r="I126" i="5"/>
  <c r="D127" i="5"/>
  <c r="H127" i="5"/>
  <c r="I127" i="5"/>
  <c r="D128" i="5"/>
  <c r="H128" i="5"/>
  <c r="I128" i="5"/>
  <c r="D129" i="5"/>
  <c r="H129" i="5"/>
  <c r="I129" i="5"/>
  <c r="D130" i="5"/>
  <c r="H130" i="5"/>
  <c r="I130" i="5"/>
  <c r="D131" i="5"/>
  <c r="H131" i="5"/>
  <c r="I131" i="5"/>
  <c r="D132" i="5"/>
  <c r="H132" i="5"/>
  <c r="I132" i="5"/>
  <c r="D133" i="5"/>
  <c r="H133" i="5"/>
  <c r="I133" i="5"/>
  <c r="D134" i="5"/>
  <c r="H134" i="5"/>
  <c r="I134" i="5"/>
  <c r="D135" i="5"/>
  <c r="H135" i="5"/>
  <c r="I135" i="5"/>
  <c r="D136" i="5"/>
  <c r="H136" i="5"/>
  <c r="I136" i="5"/>
  <c r="D137" i="5"/>
  <c r="H137" i="5"/>
  <c r="I137" i="5"/>
  <c r="D138" i="5"/>
  <c r="H138" i="5"/>
  <c r="I138" i="5"/>
  <c r="D139" i="5"/>
  <c r="H139" i="5"/>
  <c r="I139" i="5"/>
  <c r="D140" i="5"/>
  <c r="H140" i="5"/>
  <c r="I140" i="5"/>
  <c r="D141" i="5"/>
  <c r="H141" i="5"/>
  <c r="I141" i="5"/>
  <c r="D142" i="5"/>
  <c r="H142" i="5"/>
  <c r="I142" i="5"/>
  <c r="D143" i="5"/>
  <c r="H143" i="5"/>
  <c r="I143" i="5"/>
  <c r="D144" i="5"/>
  <c r="H144" i="5"/>
  <c r="I144" i="5"/>
  <c r="D145" i="5"/>
  <c r="H145" i="5"/>
  <c r="I145" i="5"/>
  <c r="D146" i="5"/>
  <c r="H146" i="5"/>
  <c r="I146" i="5"/>
  <c r="D147" i="5"/>
  <c r="H147" i="5"/>
  <c r="I147" i="5"/>
  <c r="D148" i="5"/>
  <c r="H148" i="5"/>
  <c r="I148" i="5"/>
  <c r="D149" i="5"/>
  <c r="H149" i="5"/>
  <c r="I149" i="5"/>
  <c r="D150" i="5"/>
  <c r="H150" i="5"/>
  <c r="I150" i="5"/>
  <c r="D151" i="5"/>
  <c r="H151" i="5"/>
  <c r="I151" i="5"/>
  <c r="D152" i="5"/>
  <c r="H152" i="5"/>
  <c r="I152" i="5"/>
  <c r="D153" i="5"/>
  <c r="H153" i="5"/>
  <c r="I153" i="5"/>
  <c r="D154" i="5"/>
  <c r="H154" i="5"/>
  <c r="I154" i="5"/>
  <c r="D155" i="5"/>
  <c r="H155" i="5"/>
  <c r="I155" i="5"/>
  <c r="D156" i="5"/>
  <c r="H156" i="5"/>
  <c r="I156" i="5"/>
  <c r="D157" i="5"/>
  <c r="H157" i="5"/>
  <c r="I157" i="5"/>
  <c r="D158" i="5"/>
  <c r="H158" i="5"/>
  <c r="I158" i="5"/>
  <c r="D159" i="5"/>
  <c r="H159" i="5"/>
  <c r="I159" i="5"/>
  <c r="D160" i="5"/>
  <c r="H160" i="5"/>
  <c r="I160" i="5"/>
  <c r="D161" i="5"/>
  <c r="H161" i="5"/>
  <c r="I161" i="5"/>
  <c r="D162" i="5"/>
  <c r="H162" i="5"/>
  <c r="I162" i="5"/>
  <c r="D163" i="5"/>
  <c r="H163" i="5"/>
  <c r="I163" i="5"/>
  <c r="D164" i="5"/>
  <c r="H164" i="5"/>
  <c r="I164" i="5"/>
  <c r="D165" i="5"/>
  <c r="H165" i="5"/>
  <c r="I165" i="5"/>
  <c r="D166" i="5"/>
  <c r="H166" i="5"/>
  <c r="I166" i="5"/>
  <c r="D167" i="5"/>
  <c r="H167" i="5"/>
  <c r="I167" i="5"/>
  <c r="D168" i="5"/>
  <c r="H168" i="5"/>
  <c r="I168" i="5"/>
  <c r="D169" i="5"/>
  <c r="H169" i="5"/>
  <c r="I169" i="5"/>
  <c r="D170" i="5"/>
  <c r="H170" i="5"/>
  <c r="I170" i="5"/>
  <c r="D171" i="5"/>
  <c r="H171" i="5"/>
  <c r="I171" i="5"/>
  <c r="D172" i="5"/>
  <c r="H172" i="5"/>
  <c r="I172" i="5"/>
  <c r="D173" i="5"/>
  <c r="H173" i="5"/>
  <c r="I173" i="5"/>
  <c r="D174" i="5"/>
  <c r="H174" i="5"/>
  <c r="I174" i="5"/>
  <c r="D175" i="5"/>
  <c r="H175" i="5"/>
  <c r="I175" i="5"/>
  <c r="D176" i="5"/>
  <c r="H176" i="5"/>
  <c r="I176" i="5"/>
  <c r="D177" i="5"/>
  <c r="H177" i="5"/>
  <c r="I177" i="5"/>
  <c r="D178" i="5"/>
  <c r="H178" i="5"/>
  <c r="I178" i="5"/>
  <c r="D179" i="5"/>
  <c r="H179" i="5"/>
  <c r="I179" i="5"/>
  <c r="D180" i="5"/>
  <c r="H180" i="5"/>
  <c r="I180" i="5"/>
  <c r="D181" i="5"/>
  <c r="H181" i="5"/>
  <c r="I181" i="5"/>
  <c r="D182" i="5"/>
  <c r="H182" i="5"/>
  <c r="I182" i="5"/>
  <c r="D183" i="5"/>
  <c r="H183" i="5"/>
  <c r="I183" i="5"/>
  <c r="D184" i="5"/>
  <c r="H184" i="5"/>
  <c r="I184" i="5"/>
  <c r="D185" i="5"/>
  <c r="H185" i="5"/>
  <c r="I185" i="5"/>
  <c r="D186" i="5"/>
  <c r="H186" i="5"/>
  <c r="I186" i="5"/>
  <c r="Z5" i="5"/>
  <c r="AG5" i="5" s="1"/>
  <c r="Z6" i="5"/>
  <c r="AG6" i="5" s="1"/>
  <c r="Z7" i="5"/>
  <c r="AG7" i="5" s="1"/>
  <c r="Z8" i="5"/>
  <c r="AG8" i="5" s="1"/>
  <c r="Z9" i="5"/>
  <c r="AG9" i="5" s="1"/>
  <c r="Z10" i="5"/>
  <c r="AG10" i="5" s="1"/>
  <c r="Z11" i="5"/>
  <c r="AG11" i="5" s="1"/>
  <c r="Z12" i="5"/>
  <c r="AG12" i="5" s="1"/>
  <c r="Z13" i="5"/>
  <c r="AG13" i="5"/>
  <c r="Z14" i="5"/>
  <c r="AG14" i="5" s="1"/>
  <c r="Z15" i="5"/>
  <c r="AG15" i="5"/>
  <c r="Z16" i="5"/>
  <c r="AG16" i="5" s="1"/>
  <c r="Z17" i="5"/>
  <c r="AG17" i="5" s="1"/>
  <c r="Z18" i="5"/>
  <c r="AG18" i="5" s="1"/>
  <c r="Z19" i="5"/>
  <c r="AG19" i="5" s="1"/>
  <c r="Z20" i="5"/>
  <c r="AG20" i="5" s="1"/>
  <c r="Z21" i="5"/>
  <c r="AG21" i="5" s="1"/>
  <c r="Z22" i="5"/>
  <c r="AG22" i="5" s="1"/>
  <c r="Z23" i="5"/>
  <c r="AG23" i="5" s="1"/>
  <c r="Z24" i="5"/>
  <c r="AG24" i="5" s="1"/>
  <c r="Z25" i="5"/>
  <c r="AG25" i="5" s="1"/>
  <c r="Z26" i="5"/>
  <c r="AG26" i="5" s="1"/>
  <c r="Z27" i="5"/>
  <c r="AG27" i="5" s="1"/>
  <c r="Z28" i="5"/>
  <c r="AG28" i="5" s="1"/>
  <c r="Z29" i="5"/>
  <c r="AG29" i="5"/>
  <c r="Z30" i="5"/>
  <c r="AG30" i="5" s="1"/>
  <c r="Z31" i="5"/>
  <c r="AG31" i="5" s="1"/>
  <c r="Z32" i="5"/>
  <c r="AG32" i="5" s="1"/>
  <c r="Z33" i="5"/>
  <c r="AG33" i="5" s="1"/>
  <c r="Z34" i="5"/>
  <c r="AG34" i="5" s="1"/>
  <c r="V5" i="5"/>
  <c r="AA5" i="5" s="1"/>
  <c r="W5" i="5"/>
  <c r="X5" i="5"/>
  <c r="Y5" i="5"/>
  <c r="V6" i="5"/>
  <c r="AA6" i="5" s="1"/>
  <c r="W6" i="5"/>
  <c r="AB6" i="5" s="1"/>
  <c r="X6" i="5"/>
  <c r="Y6" i="5"/>
  <c r="V7" i="5"/>
  <c r="AA7" i="5" s="1"/>
  <c r="W7" i="5"/>
  <c r="AB7" i="5" s="1"/>
  <c r="X7" i="5"/>
  <c r="Y7" i="5"/>
  <c r="V8" i="5"/>
  <c r="AA8" i="5" s="1"/>
  <c r="W8" i="5"/>
  <c r="AB8" i="5" s="1"/>
  <c r="X8" i="5"/>
  <c r="Y8" i="5"/>
  <c r="V9" i="5"/>
  <c r="AA9" i="5" s="1"/>
  <c r="W9" i="5"/>
  <c r="AB9" i="5" s="1"/>
  <c r="X9" i="5"/>
  <c r="Y9" i="5"/>
  <c r="V10" i="5"/>
  <c r="AA10" i="5" s="1"/>
  <c r="W10" i="5"/>
  <c r="AB10" i="5" s="1"/>
  <c r="X10" i="5"/>
  <c r="Y10" i="5"/>
  <c r="V11" i="5"/>
  <c r="AA11" i="5" s="1"/>
  <c r="W11" i="5"/>
  <c r="AB11" i="5" s="1"/>
  <c r="X11" i="5"/>
  <c r="Y11" i="5"/>
  <c r="V12" i="5"/>
  <c r="AA12" i="5" s="1"/>
  <c r="W12" i="5"/>
  <c r="AB12" i="5" s="1"/>
  <c r="Y12" i="5"/>
  <c r="V13" i="5"/>
  <c r="AA13" i="5" s="1"/>
  <c r="W13" i="5"/>
  <c r="AB13" i="5" s="1"/>
  <c r="X13" i="5"/>
  <c r="Y13" i="5"/>
  <c r="V14" i="5"/>
  <c r="AA14" i="5" s="1"/>
  <c r="W14" i="5"/>
  <c r="AB14" i="5" s="1"/>
  <c r="X14" i="5"/>
  <c r="Y14" i="5"/>
  <c r="V15" i="5"/>
  <c r="AA15" i="5" s="1"/>
  <c r="W15" i="5"/>
  <c r="AB15" i="5" s="1"/>
  <c r="X15" i="5"/>
  <c r="Y15" i="5"/>
  <c r="V16" i="5"/>
  <c r="AA16" i="5" s="1"/>
  <c r="W16" i="5"/>
  <c r="AB16" i="5" s="1"/>
  <c r="X16" i="5"/>
  <c r="Y16" i="5"/>
  <c r="V17" i="5"/>
  <c r="AA17" i="5" s="1"/>
  <c r="W17" i="5"/>
  <c r="AB17" i="5" s="1"/>
  <c r="X17" i="5"/>
  <c r="Y17" i="5"/>
  <c r="V18" i="5"/>
  <c r="AA18" i="5" s="1"/>
  <c r="W18" i="5"/>
  <c r="AB18" i="5" s="1"/>
  <c r="X18" i="5"/>
  <c r="Y18" i="5"/>
  <c r="V19" i="5"/>
  <c r="AA19" i="5" s="1"/>
  <c r="W19" i="5"/>
  <c r="X19" i="5"/>
  <c r="Y19" i="5"/>
  <c r="V20" i="5"/>
  <c r="AA20" i="5" s="1"/>
  <c r="W20" i="5"/>
  <c r="AB20" i="5" s="1"/>
  <c r="X20" i="5"/>
  <c r="Y20" i="5"/>
  <c r="V21" i="5"/>
  <c r="AA21" i="5" s="1"/>
  <c r="W21" i="5"/>
  <c r="AB21" i="5" s="1"/>
  <c r="X21" i="5"/>
  <c r="Y21" i="5"/>
  <c r="V22" i="5"/>
  <c r="AA22" i="5" s="1"/>
  <c r="W22" i="5"/>
  <c r="AB22" i="5" s="1"/>
  <c r="X22" i="5"/>
  <c r="Y22" i="5"/>
  <c r="V23" i="5"/>
  <c r="AA23" i="5" s="1"/>
  <c r="W23" i="5"/>
  <c r="AB23" i="5" s="1"/>
  <c r="X23" i="5"/>
  <c r="Y23" i="5"/>
  <c r="V24" i="5"/>
  <c r="AA24" i="5" s="1"/>
  <c r="W24" i="5"/>
  <c r="AB24" i="5" s="1"/>
  <c r="X24" i="5"/>
  <c r="Y24" i="5"/>
  <c r="V25" i="5"/>
  <c r="AA25" i="5" s="1"/>
  <c r="W25" i="5"/>
  <c r="AB25" i="5" s="1"/>
  <c r="X25" i="5"/>
  <c r="Y25" i="5"/>
  <c r="V26" i="5"/>
  <c r="AA26" i="5" s="1"/>
  <c r="W26" i="5"/>
  <c r="AB26" i="5" s="1"/>
  <c r="X26" i="5"/>
  <c r="Y26" i="5"/>
  <c r="V27" i="5"/>
  <c r="AA27" i="5" s="1"/>
  <c r="W27" i="5"/>
  <c r="AB27" i="5" s="1"/>
  <c r="X27" i="5"/>
  <c r="Y27" i="5"/>
  <c r="V28" i="5"/>
  <c r="AA28" i="5" s="1"/>
  <c r="W28" i="5"/>
  <c r="AB28" i="5" s="1"/>
  <c r="X28" i="5"/>
  <c r="Y28" i="5"/>
  <c r="V29" i="5"/>
  <c r="AA29" i="5" s="1"/>
  <c r="W29" i="5"/>
  <c r="AB29" i="5" s="1"/>
  <c r="X29" i="5"/>
  <c r="Y29" i="5"/>
  <c r="V30" i="5"/>
  <c r="AA30" i="5" s="1"/>
  <c r="W30" i="5"/>
  <c r="AB30" i="5" s="1"/>
  <c r="X30" i="5"/>
  <c r="Y30" i="5"/>
  <c r="V31" i="5"/>
  <c r="AA31" i="5" s="1"/>
  <c r="W31" i="5"/>
  <c r="AB31" i="5" s="1"/>
  <c r="X31" i="5"/>
  <c r="Y31" i="5"/>
  <c r="V32" i="5"/>
  <c r="AA32" i="5" s="1"/>
  <c r="W32" i="5"/>
  <c r="AB32" i="5" s="1"/>
  <c r="X32" i="5"/>
  <c r="Y32" i="5"/>
  <c r="V33" i="5"/>
  <c r="AA33" i="5" s="1"/>
  <c r="W33" i="5"/>
  <c r="AB33" i="5" s="1"/>
  <c r="X33" i="5"/>
  <c r="Y33" i="5"/>
  <c r="V34" i="5"/>
  <c r="AA34" i="5" s="1"/>
  <c r="W34" i="5"/>
  <c r="AB34" i="5" s="1"/>
  <c r="X34" i="5"/>
  <c r="Y34" i="5"/>
  <c r="U6" i="5"/>
  <c r="A75" i="4" s="1"/>
  <c r="U7" i="5"/>
  <c r="A76" i="4" s="1"/>
  <c r="U8" i="5"/>
  <c r="A77" i="4" s="1"/>
  <c r="U9" i="5"/>
  <c r="A78" i="4" s="1"/>
  <c r="U10" i="5"/>
  <c r="A79" i="4" s="1"/>
  <c r="U11" i="5"/>
  <c r="A80" i="4" s="1"/>
  <c r="U12" i="5"/>
  <c r="A81" i="4" s="1"/>
  <c r="U13" i="5"/>
  <c r="A82" i="4" s="1"/>
  <c r="U14" i="5"/>
  <c r="A83" i="4" s="1"/>
  <c r="U15" i="5"/>
  <c r="A84" i="4" s="1"/>
  <c r="U16" i="5"/>
  <c r="A85" i="4"/>
  <c r="U17" i="5"/>
  <c r="A86" i="4" s="1"/>
  <c r="U18" i="5"/>
  <c r="A87" i="4"/>
  <c r="U19" i="5"/>
  <c r="A88" i="4" s="1"/>
  <c r="U20" i="5"/>
  <c r="A89" i="4" s="1"/>
  <c r="U21" i="5"/>
  <c r="A90" i="4" s="1"/>
  <c r="U22" i="5"/>
  <c r="A91" i="4" s="1"/>
  <c r="U23" i="5"/>
  <c r="A92" i="4" s="1"/>
  <c r="U24" i="5"/>
  <c r="A93" i="4" s="1"/>
  <c r="U25" i="5"/>
  <c r="A94" i="4" s="1"/>
  <c r="U26" i="5"/>
  <c r="A95" i="4" s="1"/>
  <c r="U27" i="5"/>
  <c r="A96" i="4" s="1"/>
  <c r="U28" i="5"/>
  <c r="A97" i="4" s="1"/>
  <c r="U29" i="5"/>
  <c r="A98" i="4" s="1"/>
  <c r="U30" i="5"/>
  <c r="A99" i="4" s="1"/>
  <c r="U31" i="5"/>
  <c r="A100" i="4" s="1"/>
  <c r="U32" i="5"/>
  <c r="A101" i="4"/>
  <c r="U33" i="5"/>
  <c r="A102" i="4" s="1"/>
  <c r="U34" i="5"/>
  <c r="A103" i="4"/>
  <c r="U5" i="5"/>
  <c r="A74" i="4" s="1"/>
  <c r="I3" i="5"/>
  <c r="N3" i="7"/>
  <c r="I4" i="5"/>
  <c r="N4" i="7"/>
  <c r="I5" i="5"/>
  <c r="N5" i="7"/>
  <c r="I6" i="5"/>
  <c r="N6" i="7"/>
  <c r="I187" i="5"/>
  <c r="I7" i="5"/>
  <c r="N7" i="7"/>
  <c r="I8" i="5"/>
  <c r="N8" i="7"/>
  <c r="I9" i="5"/>
  <c r="N9" i="7"/>
  <c r="I10" i="5"/>
  <c r="N10" i="7"/>
  <c r="I11" i="5"/>
  <c r="N11" i="7"/>
  <c r="I12" i="5"/>
  <c r="N12" i="7"/>
  <c r="I13" i="5"/>
  <c r="N13" i="7"/>
  <c r="I14" i="5"/>
  <c r="N14" i="7"/>
  <c r="I15" i="5"/>
  <c r="N15" i="7"/>
  <c r="I16" i="5"/>
  <c r="N16" i="7"/>
  <c r="I17" i="5"/>
  <c r="N17" i="7"/>
  <c r="I18" i="5"/>
  <c r="N18" i="7"/>
  <c r="I19" i="5"/>
  <c r="N19" i="7"/>
  <c r="I20" i="5"/>
  <c r="N20" i="7"/>
  <c r="I21" i="5"/>
  <c r="N21" i="7"/>
  <c r="I22" i="5"/>
  <c r="N22" i="7"/>
  <c r="I23" i="5"/>
  <c r="N23" i="7"/>
  <c r="I24" i="5"/>
  <c r="N24" i="7"/>
  <c r="I25" i="5"/>
  <c r="N25" i="7"/>
  <c r="I26" i="5"/>
  <c r="N26" i="7"/>
  <c r="I27" i="5"/>
  <c r="N27" i="7"/>
  <c r="I28" i="5"/>
  <c r="N28" i="7"/>
  <c r="I29" i="5"/>
  <c r="N29" i="7"/>
  <c r="I30" i="5"/>
  <c r="N30" i="7"/>
  <c r="I31" i="5"/>
  <c r="N31" i="7"/>
  <c r="I32" i="5"/>
  <c r="N32" i="7"/>
  <c r="I33" i="5"/>
  <c r="N33" i="7"/>
  <c r="I34" i="5"/>
  <c r="N34" i="7"/>
  <c r="I35" i="5"/>
  <c r="N35" i="7"/>
  <c r="I36" i="5"/>
  <c r="N36" i="7"/>
  <c r="I37" i="5"/>
  <c r="N37" i="7"/>
  <c r="I38" i="5"/>
  <c r="N38" i="7"/>
  <c r="I39" i="5"/>
  <c r="N39" i="7"/>
  <c r="I40" i="5"/>
  <c r="N40" i="7"/>
  <c r="I41" i="5"/>
  <c r="N41" i="7"/>
  <c r="I42" i="5"/>
  <c r="N42" i="7"/>
  <c r="I43" i="5"/>
  <c r="N43" i="7"/>
  <c r="I44" i="5"/>
  <c r="N44" i="7"/>
  <c r="I45" i="5"/>
  <c r="N45" i="7"/>
  <c r="I46" i="5"/>
  <c r="N46" i="7"/>
  <c r="I47" i="5"/>
  <c r="N47" i="7"/>
  <c r="I48" i="5"/>
  <c r="N48" i="7"/>
  <c r="I49" i="5"/>
  <c r="N49" i="7"/>
  <c r="I50" i="5"/>
  <c r="N50" i="7"/>
  <c r="I51" i="5"/>
  <c r="N51" i="7"/>
  <c r="I52" i="5"/>
  <c r="N52" i="7"/>
  <c r="I53" i="5"/>
  <c r="N53" i="7"/>
  <c r="I54" i="5"/>
  <c r="N54" i="7"/>
  <c r="I55" i="5"/>
  <c r="N55" i="7"/>
  <c r="I56" i="5"/>
  <c r="N56" i="7"/>
  <c r="I57" i="5"/>
  <c r="N57" i="7"/>
  <c r="I58" i="5"/>
  <c r="N58" i="7"/>
  <c r="I59" i="5"/>
  <c r="N59" i="7"/>
  <c r="I60" i="5"/>
  <c r="N60" i="7"/>
  <c r="I61" i="5"/>
  <c r="N61" i="7"/>
  <c r="I62" i="5"/>
  <c r="N62" i="7"/>
  <c r="I63" i="5"/>
  <c r="N63" i="7"/>
  <c r="I64" i="5"/>
  <c r="N64" i="7"/>
  <c r="I65" i="5"/>
  <c r="N65" i="7"/>
  <c r="I66" i="5"/>
  <c r="N66" i="7"/>
  <c r="I2" i="5"/>
  <c r="N2" i="7"/>
  <c r="H3" i="5"/>
  <c r="H4" i="5"/>
  <c r="H5" i="5"/>
  <c r="H6" i="5"/>
  <c r="H187"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2" i="5"/>
  <c r="D3" i="5"/>
  <c r="E3" i="5"/>
  <c r="F3" i="5"/>
  <c r="G3" i="5"/>
  <c r="D4" i="5"/>
  <c r="E4" i="5"/>
  <c r="F4" i="5"/>
  <c r="G4" i="5"/>
  <c r="D5" i="5"/>
  <c r="E5" i="5"/>
  <c r="F5" i="5"/>
  <c r="G5" i="5"/>
  <c r="D6" i="5"/>
  <c r="E6" i="5"/>
  <c r="F6" i="5"/>
  <c r="G6" i="5"/>
  <c r="D187" i="5"/>
  <c r="E187" i="5"/>
  <c r="F187" i="5"/>
  <c r="G187" i="5"/>
  <c r="D7" i="5"/>
  <c r="E7" i="5"/>
  <c r="F7" i="5"/>
  <c r="G7" i="5"/>
  <c r="D8" i="5"/>
  <c r="E8" i="5"/>
  <c r="F8" i="5"/>
  <c r="G8" i="5"/>
  <c r="D9" i="5"/>
  <c r="E9" i="5"/>
  <c r="F9" i="5"/>
  <c r="G9" i="5"/>
  <c r="D10" i="5"/>
  <c r="E10" i="5"/>
  <c r="F10" i="5"/>
  <c r="G10" i="5"/>
  <c r="D11" i="5"/>
  <c r="E11" i="5"/>
  <c r="F11" i="5"/>
  <c r="G11" i="5"/>
  <c r="D12" i="5"/>
  <c r="E12" i="5"/>
  <c r="F12" i="5"/>
  <c r="G12" i="5"/>
  <c r="D13" i="5"/>
  <c r="E13" i="5"/>
  <c r="F13" i="5"/>
  <c r="G13" i="5"/>
  <c r="D14" i="5"/>
  <c r="E14" i="5"/>
  <c r="F14" i="5"/>
  <c r="G14" i="5"/>
  <c r="D15" i="5"/>
  <c r="E15" i="5"/>
  <c r="F15" i="5"/>
  <c r="G15" i="5"/>
  <c r="D16" i="5"/>
  <c r="E16" i="5"/>
  <c r="F16" i="5"/>
  <c r="G16" i="5"/>
  <c r="D17" i="5"/>
  <c r="E17" i="5"/>
  <c r="F17" i="5"/>
  <c r="G17" i="5"/>
  <c r="D18" i="5"/>
  <c r="E18" i="5"/>
  <c r="F18" i="5"/>
  <c r="G18" i="5"/>
  <c r="D19" i="5"/>
  <c r="E19" i="5"/>
  <c r="F19" i="5"/>
  <c r="G19" i="5"/>
  <c r="D20" i="5"/>
  <c r="E20" i="5"/>
  <c r="F20" i="5"/>
  <c r="G20" i="5"/>
  <c r="D21" i="5"/>
  <c r="E21" i="5"/>
  <c r="F21" i="5"/>
  <c r="G21" i="5"/>
  <c r="D22" i="5"/>
  <c r="E22" i="5"/>
  <c r="F22" i="5"/>
  <c r="G22" i="5"/>
  <c r="D23" i="5"/>
  <c r="E23" i="5"/>
  <c r="F23" i="5"/>
  <c r="G23" i="5"/>
  <c r="D24" i="5"/>
  <c r="E24" i="5"/>
  <c r="F24" i="5"/>
  <c r="G24" i="5"/>
  <c r="D25" i="5"/>
  <c r="E25" i="5"/>
  <c r="F25" i="5"/>
  <c r="G25" i="5"/>
  <c r="D26" i="5"/>
  <c r="E26" i="5"/>
  <c r="F26" i="5"/>
  <c r="G26" i="5"/>
  <c r="D27" i="5"/>
  <c r="E27" i="5"/>
  <c r="F27" i="5"/>
  <c r="G27" i="5"/>
  <c r="D28" i="5"/>
  <c r="E28" i="5"/>
  <c r="F28" i="5"/>
  <c r="G28" i="5"/>
  <c r="D29" i="5"/>
  <c r="E29" i="5"/>
  <c r="F29" i="5"/>
  <c r="G29" i="5"/>
  <c r="D30" i="5"/>
  <c r="E30" i="5"/>
  <c r="F30" i="5"/>
  <c r="G30" i="5"/>
  <c r="D31" i="5"/>
  <c r="E31" i="5"/>
  <c r="F31" i="5"/>
  <c r="G31" i="5"/>
  <c r="D32" i="5"/>
  <c r="E32" i="5"/>
  <c r="F32" i="5"/>
  <c r="G32" i="5"/>
  <c r="D33" i="5"/>
  <c r="E33" i="5"/>
  <c r="F33" i="5"/>
  <c r="G33" i="5"/>
  <c r="D34" i="5"/>
  <c r="E34" i="5"/>
  <c r="F34" i="5"/>
  <c r="G34" i="5"/>
  <c r="D35" i="5"/>
  <c r="E35" i="5"/>
  <c r="F35" i="5"/>
  <c r="G35" i="5"/>
  <c r="D36" i="5"/>
  <c r="E36" i="5"/>
  <c r="F36" i="5"/>
  <c r="G36" i="5"/>
  <c r="D37" i="5"/>
  <c r="E37" i="5"/>
  <c r="F37" i="5"/>
  <c r="G37" i="5"/>
  <c r="D38" i="5"/>
  <c r="E38" i="5"/>
  <c r="F38" i="5"/>
  <c r="G38" i="5"/>
  <c r="D39" i="5"/>
  <c r="E39" i="5"/>
  <c r="F39" i="5"/>
  <c r="G39" i="5"/>
  <c r="D40" i="5"/>
  <c r="E40" i="5"/>
  <c r="F40" i="5"/>
  <c r="G40" i="5"/>
  <c r="D41" i="5"/>
  <c r="E41" i="5"/>
  <c r="F41" i="5"/>
  <c r="G41" i="5"/>
  <c r="D42" i="5"/>
  <c r="E42" i="5"/>
  <c r="F42" i="5"/>
  <c r="G42" i="5"/>
  <c r="D43" i="5"/>
  <c r="E43" i="5"/>
  <c r="F43" i="5"/>
  <c r="G43" i="5"/>
  <c r="D44" i="5"/>
  <c r="E44" i="5"/>
  <c r="F44" i="5"/>
  <c r="G44" i="5"/>
  <c r="D45" i="5"/>
  <c r="E45" i="5"/>
  <c r="F45" i="5"/>
  <c r="G45" i="5"/>
  <c r="D46" i="5"/>
  <c r="E46" i="5"/>
  <c r="F46" i="5"/>
  <c r="G46" i="5"/>
  <c r="D47" i="5"/>
  <c r="E47" i="5"/>
  <c r="F47" i="5"/>
  <c r="G47" i="5"/>
  <c r="D48" i="5"/>
  <c r="E48" i="5"/>
  <c r="F48" i="5"/>
  <c r="G48" i="5"/>
  <c r="D49" i="5"/>
  <c r="E49" i="5"/>
  <c r="F49" i="5"/>
  <c r="G49" i="5"/>
  <c r="D50" i="5"/>
  <c r="E50" i="5"/>
  <c r="F50" i="5"/>
  <c r="G50" i="5"/>
  <c r="D51" i="5"/>
  <c r="E51" i="5"/>
  <c r="F51" i="5"/>
  <c r="G51" i="5"/>
  <c r="D52" i="5"/>
  <c r="E52" i="5"/>
  <c r="F52" i="5"/>
  <c r="G52" i="5"/>
  <c r="D53" i="5"/>
  <c r="E53" i="5"/>
  <c r="F53" i="5"/>
  <c r="G53" i="5"/>
  <c r="D54" i="5"/>
  <c r="E54" i="5"/>
  <c r="F54" i="5"/>
  <c r="G54" i="5"/>
  <c r="D55" i="5"/>
  <c r="E55" i="5"/>
  <c r="F55" i="5"/>
  <c r="G55" i="5"/>
  <c r="D56" i="5"/>
  <c r="E56" i="5"/>
  <c r="F56" i="5"/>
  <c r="G56" i="5"/>
  <c r="D57" i="5"/>
  <c r="E57" i="5"/>
  <c r="F57" i="5"/>
  <c r="G57" i="5"/>
  <c r="D58" i="5"/>
  <c r="E58" i="5"/>
  <c r="F58" i="5"/>
  <c r="G58" i="5"/>
  <c r="D59" i="5"/>
  <c r="E59" i="5"/>
  <c r="F59" i="5"/>
  <c r="G59" i="5"/>
  <c r="D60" i="5"/>
  <c r="E60" i="5"/>
  <c r="F60" i="5"/>
  <c r="G60" i="5"/>
  <c r="D61" i="5"/>
  <c r="E61" i="5"/>
  <c r="F61" i="5"/>
  <c r="G61" i="5"/>
  <c r="D62" i="5"/>
  <c r="E62" i="5"/>
  <c r="F62" i="5"/>
  <c r="G62" i="5"/>
  <c r="D63" i="5"/>
  <c r="E63" i="5"/>
  <c r="F63" i="5"/>
  <c r="G63" i="5"/>
  <c r="D64" i="5"/>
  <c r="E64" i="5"/>
  <c r="F64" i="5"/>
  <c r="G64" i="5"/>
  <c r="D65" i="5"/>
  <c r="E65" i="5"/>
  <c r="F65" i="5"/>
  <c r="G65" i="5"/>
  <c r="D66" i="5"/>
  <c r="E66" i="5"/>
  <c r="F66" i="5"/>
  <c r="G66" i="5"/>
  <c r="E2" i="5"/>
  <c r="F2" i="5"/>
  <c r="G2" i="5"/>
  <c r="D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2" i="5"/>
  <c r="D67" i="4"/>
  <c r="L66" i="7"/>
  <c r="D64" i="4"/>
  <c r="L63" i="7"/>
  <c r="D60" i="4"/>
  <c r="L59" i="7"/>
  <c r="D57" i="4"/>
  <c r="L56" i="7"/>
  <c r="D54" i="4"/>
  <c r="L53" i="7"/>
  <c r="D50" i="4"/>
  <c r="L49" i="7"/>
  <c r="D47" i="4"/>
  <c r="L46" i="7"/>
  <c r="D44" i="4"/>
  <c r="L43" i="7"/>
  <c r="D41" i="4"/>
  <c r="L40" i="7"/>
  <c r="D37" i="4"/>
  <c r="L36" i="7"/>
  <c r="D33" i="4"/>
  <c r="L32" i="7"/>
  <c r="D29" i="4"/>
  <c r="L28" i="7"/>
  <c r="D27" i="4"/>
  <c r="L26" i="7"/>
  <c r="D24" i="4"/>
  <c r="L23" i="7"/>
  <c r="D21" i="4"/>
  <c r="L20" i="7"/>
  <c r="D17" i="4"/>
  <c r="L16" i="7"/>
  <c r="D14" i="4"/>
  <c r="L13" i="7"/>
  <c r="D11" i="4"/>
  <c r="L10" i="7"/>
  <c r="D8" i="4"/>
  <c r="L7" i="7"/>
  <c r="D5" i="4"/>
  <c r="L5" i="7"/>
  <c r="E64" i="4"/>
  <c r="M63" i="7"/>
  <c r="E48" i="4"/>
  <c r="M47" i="7"/>
  <c r="E40" i="4"/>
  <c r="M39" i="7"/>
  <c r="E28" i="4"/>
  <c r="M27" i="7"/>
  <c r="E16" i="4"/>
  <c r="M15" i="7"/>
  <c r="E4" i="4"/>
  <c r="M4" i="7"/>
  <c r="D2" i="4"/>
  <c r="L2" i="7"/>
  <c r="C67" i="4"/>
  <c r="K66" i="7"/>
  <c r="C66" i="4"/>
  <c r="K65" i="7"/>
  <c r="C65" i="4"/>
  <c r="K64" i="7"/>
  <c r="C64" i="4"/>
  <c r="K63" i="7"/>
  <c r="C63" i="4"/>
  <c r="K62" i="7"/>
  <c r="C62" i="4"/>
  <c r="K61" i="7"/>
  <c r="C61" i="4"/>
  <c r="K60" i="7"/>
  <c r="C60" i="4"/>
  <c r="K59" i="7"/>
  <c r="C59" i="4"/>
  <c r="K58" i="7"/>
  <c r="C58" i="4"/>
  <c r="K57" i="7"/>
  <c r="C57" i="4"/>
  <c r="K56" i="7"/>
  <c r="C56" i="4"/>
  <c r="K55" i="7"/>
  <c r="C55" i="4"/>
  <c r="K54" i="7"/>
  <c r="C54" i="4"/>
  <c r="K53" i="7"/>
  <c r="C53" i="4"/>
  <c r="K52" i="7"/>
  <c r="C52" i="4"/>
  <c r="K51" i="7"/>
  <c r="C51" i="4"/>
  <c r="K50" i="7"/>
  <c r="C50" i="4"/>
  <c r="K49" i="7"/>
  <c r="C49" i="4"/>
  <c r="K48" i="7"/>
  <c r="C48" i="4"/>
  <c r="K47" i="7"/>
  <c r="C47" i="4"/>
  <c r="K46" i="7"/>
  <c r="C46" i="4"/>
  <c r="K45" i="7"/>
  <c r="C45" i="4"/>
  <c r="K44" i="7"/>
  <c r="C44" i="4"/>
  <c r="K43" i="7"/>
  <c r="C43" i="4"/>
  <c r="K42" i="7"/>
  <c r="C42" i="4"/>
  <c r="K41" i="7"/>
  <c r="C41" i="4"/>
  <c r="K40" i="7"/>
  <c r="C40" i="4"/>
  <c r="K39" i="7"/>
  <c r="C39" i="4"/>
  <c r="K38" i="7"/>
  <c r="C38" i="4"/>
  <c r="K37" i="7"/>
  <c r="C37" i="4"/>
  <c r="K36" i="7"/>
  <c r="C36" i="4"/>
  <c r="K35" i="7"/>
  <c r="C35" i="4"/>
  <c r="K34" i="7"/>
  <c r="C34" i="4"/>
  <c r="K33" i="7"/>
  <c r="C33" i="4"/>
  <c r="K32" i="7"/>
  <c r="C32" i="4"/>
  <c r="K31" i="7"/>
  <c r="C31" i="4"/>
  <c r="K30" i="7"/>
  <c r="C30" i="4"/>
  <c r="K29" i="7"/>
  <c r="C29" i="4"/>
  <c r="K28" i="7"/>
  <c r="C28" i="4"/>
  <c r="K27" i="7"/>
  <c r="C27" i="4"/>
  <c r="K26" i="7"/>
  <c r="C26" i="4"/>
  <c r="K25" i="7"/>
  <c r="C25" i="4"/>
  <c r="K24" i="7"/>
  <c r="C24" i="4"/>
  <c r="K23" i="7"/>
  <c r="C23" i="4"/>
  <c r="K22" i="7"/>
  <c r="C22" i="4"/>
  <c r="K21" i="7"/>
  <c r="C21" i="4"/>
  <c r="K20" i="7"/>
  <c r="C20" i="4"/>
  <c r="K19" i="7"/>
  <c r="C19" i="4"/>
  <c r="K18" i="7"/>
  <c r="C18" i="4"/>
  <c r="K17" i="7"/>
  <c r="C17" i="4"/>
  <c r="K16" i="7"/>
  <c r="C16" i="4"/>
  <c r="K15" i="7"/>
  <c r="C15" i="4"/>
  <c r="K14" i="7"/>
  <c r="C14" i="4"/>
  <c r="K13" i="7"/>
  <c r="C13" i="4"/>
  <c r="K12" i="7"/>
  <c r="C12" i="4"/>
  <c r="K11" i="7"/>
  <c r="C11" i="4"/>
  <c r="K10" i="7"/>
  <c r="C10" i="4"/>
  <c r="K9" i="7"/>
  <c r="C9" i="4"/>
  <c r="K8" i="7"/>
  <c r="C8" i="4"/>
  <c r="K7" i="7"/>
  <c r="C6" i="4"/>
  <c r="K6" i="7"/>
  <c r="C5" i="4"/>
  <c r="K5" i="7"/>
  <c r="C4" i="4"/>
  <c r="K4" i="7"/>
  <c r="C3" i="4"/>
  <c r="K3" i="7"/>
  <c r="E67" i="4"/>
  <c r="M66" i="7"/>
  <c r="E63" i="4"/>
  <c r="M62" i="7"/>
  <c r="E59" i="4"/>
  <c r="M58" i="7"/>
  <c r="E55" i="4"/>
  <c r="M54" i="7"/>
  <c r="E51" i="4"/>
  <c r="M50" i="7"/>
  <c r="E47" i="4"/>
  <c r="M46" i="7"/>
  <c r="E43" i="4"/>
  <c r="M42" i="7"/>
  <c r="E39" i="4"/>
  <c r="M38" i="7"/>
  <c r="E35" i="4"/>
  <c r="M34" i="7"/>
  <c r="E31" i="4"/>
  <c r="M30" i="7"/>
  <c r="E27" i="4"/>
  <c r="M26" i="7"/>
  <c r="E23" i="4"/>
  <c r="M22" i="7"/>
  <c r="E19" i="4"/>
  <c r="M18" i="7"/>
  <c r="E15" i="4"/>
  <c r="M14" i="7"/>
  <c r="E11" i="4"/>
  <c r="M10" i="7"/>
  <c r="E3" i="4"/>
  <c r="M3" i="7"/>
  <c r="A2" i="4"/>
  <c r="I2" i="7"/>
  <c r="D65" i="4"/>
  <c r="L64" i="7"/>
  <c r="D61" i="4"/>
  <c r="L60" i="7"/>
  <c r="D58" i="4"/>
  <c r="L57" i="7"/>
  <c r="D55" i="4"/>
  <c r="L54" i="7"/>
  <c r="D52" i="4"/>
  <c r="L51" i="7"/>
  <c r="D49" i="4"/>
  <c r="L48" i="7"/>
  <c r="D46" i="4"/>
  <c r="L45" i="7"/>
  <c r="D42" i="4"/>
  <c r="L41" i="7"/>
  <c r="D39" i="4"/>
  <c r="L38" i="7"/>
  <c r="D36" i="4"/>
  <c r="L35" i="7"/>
  <c r="D34" i="4"/>
  <c r="L33" i="7"/>
  <c r="D30" i="4"/>
  <c r="L29" i="7"/>
  <c r="D26" i="4"/>
  <c r="L25" i="7"/>
  <c r="D22" i="4"/>
  <c r="L21" i="7"/>
  <c r="D19" i="4"/>
  <c r="L18" i="7"/>
  <c r="D16" i="4"/>
  <c r="L15" i="7"/>
  <c r="D12" i="4"/>
  <c r="L11" i="7"/>
  <c r="D4" i="4"/>
  <c r="L4" i="7"/>
  <c r="E60" i="4"/>
  <c r="M59" i="7"/>
  <c r="E52" i="4"/>
  <c r="M51" i="7"/>
  <c r="E36" i="4"/>
  <c r="M35" i="7"/>
  <c r="E24" i="4"/>
  <c r="M23" i="7"/>
  <c r="E12" i="4"/>
  <c r="M11" i="7"/>
  <c r="C2" i="4"/>
  <c r="K2" i="7"/>
  <c r="B67" i="4"/>
  <c r="J66" i="7"/>
  <c r="B66" i="4"/>
  <c r="J65" i="7"/>
  <c r="B65" i="4"/>
  <c r="J64" i="7"/>
  <c r="B64" i="4"/>
  <c r="J63" i="7"/>
  <c r="B63" i="4"/>
  <c r="J62" i="7"/>
  <c r="B62" i="4"/>
  <c r="J61" i="7"/>
  <c r="B61" i="4"/>
  <c r="J60" i="7"/>
  <c r="B60" i="4"/>
  <c r="J59" i="7"/>
  <c r="B59" i="4"/>
  <c r="J58" i="7"/>
  <c r="B58" i="4"/>
  <c r="J57" i="7"/>
  <c r="B57" i="4"/>
  <c r="J56" i="7"/>
  <c r="B56" i="4"/>
  <c r="J55" i="7"/>
  <c r="B55" i="4"/>
  <c r="J54" i="7"/>
  <c r="B54" i="4"/>
  <c r="J53" i="7"/>
  <c r="B53" i="4"/>
  <c r="J52" i="7"/>
  <c r="B52" i="4"/>
  <c r="J51" i="7"/>
  <c r="B51" i="4"/>
  <c r="J50" i="7"/>
  <c r="B50" i="4"/>
  <c r="J49" i="7"/>
  <c r="B49" i="4"/>
  <c r="J48" i="7"/>
  <c r="B48" i="4"/>
  <c r="J47" i="7"/>
  <c r="B47" i="4"/>
  <c r="J46" i="7"/>
  <c r="B46" i="4"/>
  <c r="J45" i="7"/>
  <c r="B45" i="4"/>
  <c r="J44" i="7"/>
  <c r="B44" i="4"/>
  <c r="J43" i="7"/>
  <c r="B43" i="4"/>
  <c r="J42" i="7"/>
  <c r="B42" i="4"/>
  <c r="J41" i="7"/>
  <c r="B41" i="4"/>
  <c r="J40" i="7"/>
  <c r="B40" i="4"/>
  <c r="J39" i="7"/>
  <c r="B39" i="4"/>
  <c r="J38" i="7"/>
  <c r="B38" i="4"/>
  <c r="J37" i="7"/>
  <c r="B37" i="4"/>
  <c r="J36" i="7"/>
  <c r="B36" i="4"/>
  <c r="J35" i="7"/>
  <c r="B35" i="4"/>
  <c r="J34" i="7"/>
  <c r="B34" i="4"/>
  <c r="J33" i="7"/>
  <c r="B33" i="4"/>
  <c r="J32" i="7"/>
  <c r="B32" i="4"/>
  <c r="J31" i="7"/>
  <c r="B31" i="4"/>
  <c r="J30" i="7"/>
  <c r="B30" i="4"/>
  <c r="J29" i="7"/>
  <c r="B29" i="4"/>
  <c r="J28" i="7"/>
  <c r="B28" i="4"/>
  <c r="J27" i="7"/>
  <c r="B27" i="4"/>
  <c r="J26" i="7"/>
  <c r="B26" i="4"/>
  <c r="J25" i="7"/>
  <c r="B25" i="4"/>
  <c r="J24" i="7"/>
  <c r="B24" i="4"/>
  <c r="J23" i="7"/>
  <c r="B23" i="4"/>
  <c r="J22" i="7"/>
  <c r="B22" i="4"/>
  <c r="J21" i="7"/>
  <c r="B21" i="4"/>
  <c r="J20" i="7"/>
  <c r="B20" i="4"/>
  <c r="J19" i="7"/>
  <c r="B19" i="4"/>
  <c r="J18" i="7"/>
  <c r="B18" i="4"/>
  <c r="J17" i="7"/>
  <c r="B17" i="4"/>
  <c r="J16" i="7"/>
  <c r="B16" i="4"/>
  <c r="J15" i="7"/>
  <c r="B15" i="4"/>
  <c r="J14" i="7"/>
  <c r="B14" i="4"/>
  <c r="J13" i="7"/>
  <c r="B13" i="4"/>
  <c r="J12" i="7"/>
  <c r="B12" i="4"/>
  <c r="J11" i="7"/>
  <c r="B11" i="4"/>
  <c r="J10" i="7"/>
  <c r="B10" i="4"/>
  <c r="J9" i="7"/>
  <c r="B9" i="4"/>
  <c r="J8" i="7"/>
  <c r="B8" i="4"/>
  <c r="J7" i="7"/>
  <c r="B6" i="4"/>
  <c r="J6" i="7"/>
  <c r="B5" i="4"/>
  <c r="J5" i="7"/>
  <c r="B4" i="4"/>
  <c r="J4" i="7"/>
  <c r="B3" i="4"/>
  <c r="J3" i="7"/>
  <c r="E66" i="4"/>
  <c r="M65" i="7"/>
  <c r="E62" i="4"/>
  <c r="M61" i="7"/>
  <c r="E58" i="4"/>
  <c r="M57" i="7"/>
  <c r="E54" i="4"/>
  <c r="M53" i="7"/>
  <c r="E50" i="4"/>
  <c r="M49" i="7"/>
  <c r="E46" i="4"/>
  <c r="M45" i="7"/>
  <c r="E42" i="4"/>
  <c r="M41" i="7"/>
  <c r="E38" i="4"/>
  <c r="M37" i="7"/>
  <c r="E34" i="4"/>
  <c r="M33" i="7"/>
  <c r="E30" i="4"/>
  <c r="M29" i="7"/>
  <c r="E26" i="4"/>
  <c r="M25" i="7"/>
  <c r="E22" i="4"/>
  <c r="M21" i="7"/>
  <c r="E18" i="4"/>
  <c r="M17" i="7"/>
  <c r="E14" i="4"/>
  <c r="M13" i="7"/>
  <c r="E10" i="4"/>
  <c r="M9" i="7"/>
  <c r="E6" i="4"/>
  <c r="M6" i="7"/>
  <c r="D66" i="4"/>
  <c r="L65" i="7"/>
  <c r="D63" i="4"/>
  <c r="L62" i="7"/>
  <c r="D62" i="4"/>
  <c r="L61" i="7"/>
  <c r="D59" i="4"/>
  <c r="L58" i="7"/>
  <c r="D56" i="4"/>
  <c r="L55" i="7"/>
  <c r="D53" i="4"/>
  <c r="L52" i="7"/>
  <c r="D51" i="4"/>
  <c r="L50" i="7"/>
  <c r="D48" i="4"/>
  <c r="L47" i="7"/>
  <c r="D45" i="4"/>
  <c r="L44" i="7"/>
  <c r="D43" i="4"/>
  <c r="L42" i="7"/>
  <c r="D40" i="4"/>
  <c r="L39" i="7"/>
  <c r="D38" i="4"/>
  <c r="L37" i="7"/>
  <c r="D35" i="4"/>
  <c r="L34" i="7"/>
  <c r="D32" i="4"/>
  <c r="L31" i="7"/>
  <c r="D31" i="4"/>
  <c r="L30" i="7"/>
  <c r="D28" i="4"/>
  <c r="L27" i="7"/>
  <c r="D25" i="4"/>
  <c r="L24" i="7"/>
  <c r="D23" i="4"/>
  <c r="L22" i="7"/>
  <c r="D20" i="4"/>
  <c r="L19" i="7"/>
  <c r="D18" i="4"/>
  <c r="L17" i="7"/>
  <c r="D15" i="4"/>
  <c r="L14" i="7"/>
  <c r="D13" i="4"/>
  <c r="L12" i="7"/>
  <c r="D10" i="4"/>
  <c r="L9" i="7"/>
  <c r="D9" i="4"/>
  <c r="L8" i="7"/>
  <c r="D6" i="4"/>
  <c r="L6" i="7"/>
  <c r="D3" i="4"/>
  <c r="L3" i="7"/>
  <c r="E2" i="4"/>
  <c r="M2" i="7"/>
  <c r="E56" i="4"/>
  <c r="M55" i="7"/>
  <c r="E44" i="4"/>
  <c r="M43" i="7"/>
  <c r="E32" i="4"/>
  <c r="M31" i="7"/>
  <c r="E20" i="4"/>
  <c r="M19" i="7"/>
  <c r="E8" i="4"/>
  <c r="M7" i="7"/>
  <c r="B2" i="4"/>
  <c r="J2" i="7"/>
  <c r="A67" i="4"/>
  <c r="I66" i="7"/>
  <c r="A66" i="4"/>
  <c r="I65" i="7"/>
  <c r="A65" i="4"/>
  <c r="I64" i="7"/>
  <c r="A64" i="4"/>
  <c r="I63" i="7"/>
  <c r="A63" i="4"/>
  <c r="I62" i="7"/>
  <c r="A62" i="4"/>
  <c r="I61" i="7"/>
  <c r="A61" i="4"/>
  <c r="I60" i="7"/>
  <c r="A60" i="4"/>
  <c r="I59" i="7"/>
  <c r="A59" i="4"/>
  <c r="I58" i="7"/>
  <c r="A58" i="4"/>
  <c r="I57" i="7"/>
  <c r="A57" i="4"/>
  <c r="I56" i="7"/>
  <c r="A56" i="4"/>
  <c r="I55" i="7"/>
  <c r="A55" i="4"/>
  <c r="I54" i="7"/>
  <c r="A54" i="4"/>
  <c r="I53" i="7"/>
  <c r="A53" i="4"/>
  <c r="I52" i="7"/>
  <c r="A52" i="4"/>
  <c r="I51" i="7"/>
  <c r="A51" i="4"/>
  <c r="I50" i="7"/>
  <c r="A50" i="4"/>
  <c r="I49" i="7"/>
  <c r="A49" i="4"/>
  <c r="I48" i="7"/>
  <c r="A48" i="4"/>
  <c r="I47" i="7"/>
  <c r="A47" i="4"/>
  <c r="I46" i="7"/>
  <c r="A46" i="4"/>
  <c r="I45" i="7"/>
  <c r="A45" i="4"/>
  <c r="I44" i="7"/>
  <c r="A44" i="4"/>
  <c r="I43" i="7"/>
  <c r="A43" i="4"/>
  <c r="I42" i="7"/>
  <c r="A42" i="4"/>
  <c r="I41" i="7"/>
  <c r="A41" i="4"/>
  <c r="I40" i="7"/>
  <c r="A40" i="4"/>
  <c r="I39" i="7"/>
  <c r="A39" i="4"/>
  <c r="I38" i="7"/>
  <c r="A38" i="4"/>
  <c r="I37" i="7"/>
  <c r="A37" i="4"/>
  <c r="I36" i="7"/>
  <c r="A36" i="4"/>
  <c r="I35" i="7"/>
  <c r="A35" i="4"/>
  <c r="I34" i="7"/>
  <c r="A34" i="4"/>
  <c r="I33" i="7"/>
  <c r="A33" i="4"/>
  <c r="I32" i="7"/>
  <c r="A32" i="4"/>
  <c r="I31" i="7"/>
  <c r="A31" i="4"/>
  <c r="I30" i="7"/>
  <c r="A30" i="4"/>
  <c r="I29" i="7"/>
  <c r="A29" i="4"/>
  <c r="I28" i="7"/>
  <c r="A28" i="4"/>
  <c r="I27" i="7"/>
  <c r="A27" i="4"/>
  <c r="I26" i="7"/>
  <c r="A26" i="4"/>
  <c r="I25" i="7"/>
  <c r="A25" i="4"/>
  <c r="I24" i="7"/>
  <c r="A24" i="4"/>
  <c r="I23" i="7"/>
  <c r="A23" i="4"/>
  <c r="I22" i="7"/>
  <c r="A22" i="4"/>
  <c r="I21" i="7"/>
  <c r="A21" i="4"/>
  <c r="I20" i="7"/>
  <c r="A20" i="4"/>
  <c r="I19" i="7"/>
  <c r="A19" i="4"/>
  <c r="I18" i="7"/>
  <c r="A18" i="4"/>
  <c r="I17" i="7"/>
  <c r="A17" i="4"/>
  <c r="I16" i="7"/>
  <c r="A16" i="4"/>
  <c r="I15" i="7"/>
  <c r="A15" i="4"/>
  <c r="I14" i="7"/>
  <c r="A14" i="4"/>
  <c r="I13" i="7"/>
  <c r="A13" i="4"/>
  <c r="I12" i="7"/>
  <c r="A12" i="4"/>
  <c r="I11" i="7"/>
  <c r="A11" i="4"/>
  <c r="I10" i="7"/>
  <c r="A10" i="4"/>
  <c r="I9" i="7"/>
  <c r="A9" i="4"/>
  <c r="I8" i="7"/>
  <c r="A8" i="4"/>
  <c r="I7" i="7"/>
  <c r="A6" i="4"/>
  <c r="I6" i="7"/>
  <c r="A5" i="4"/>
  <c r="I5" i="7"/>
  <c r="A4" i="4"/>
  <c r="I4" i="7"/>
  <c r="A3" i="4"/>
  <c r="I3" i="7"/>
  <c r="E65" i="4"/>
  <c r="M64" i="7"/>
  <c r="E61" i="4"/>
  <c r="M60" i="7"/>
  <c r="E57" i="4"/>
  <c r="M56" i="7"/>
  <c r="E53" i="4"/>
  <c r="M52" i="7"/>
  <c r="E49" i="4"/>
  <c r="M48" i="7"/>
  <c r="E45" i="4"/>
  <c r="M44" i="7"/>
  <c r="E41" i="4"/>
  <c r="M40" i="7"/>
  <c r="E37" i="4"/>
  <c r="M36" i="7"/>
  <c r="E33" i="4"/>
  <c r="M32" i="7"/>
  <c r="E29" i="4"/>
  <c r="M28" i="7"/>
  <c r="E25" i="4"/>
  <c r="M24" i="7"/>
  <c r="E21" i="4"/>
  <c r="M20" i="7"/>
  <c r="E17" i="4"/>
  <c r="M16" i="7"/>
  <c r="E13" i="4"/>
  <c r="M12" i="7"/>
  <c r="E9" i="4"/>
  <c r="M8" i="7"/>
  <c r="E5" i="4"/>
  <c r="M5" i="7"/>
  <c r="J2" i="5"/>
  <c r="O2" i="7"/>
  <c r="B7" i="4"/>
  <c r="B3" i="7"/>
  <c r="C7" i="4"/>
  <c r="C3" i="7"/>
  <c r="E7" i="4"/>
  <c r="E3" i="7"/>
  <c r="A7" i="4"/>
  <c r="A3" i="7"/>
  <c r="D7" i="4"/>
  <c r="D3" i="7"/>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L2" i="5"/>
  <c r="Q2" i="7"/>
  <c r="M66" i="5"/>
  <c r="R66" i="7"/>
  <c r="K66" i="5"/>
  <c r="P66" i="7"/>
  <c r="M65" i="5"/>
  <c r="R65" i="7"/>
  <c r="K65" i="5"/>
  <c r="P65" i="7"/>
  <c r="M64" i="5"/>
  <c r="R64" i="7"/>
  <c r="K64" i="5"/>
  <c r="P64" i="7"/>
  <c r="M63" i="5"/>
  <c r="R63" i="7"/>
  <c r="K63" i="5"/>
  <c r="P63" i="7"/>
  <c r="M62" i="5"/>
  <c r="R62" i="7"/>
  <c r="K62" i="5"/>
  <c r="P62" i="7"/>
  <c r="M61" i="5"/>
  <c r="R61" i="7"/>
  <c r="K61" i="5"/>
  <c r="P61" i="7"/>
  <c r="M60" i="5"/>
  <c r="R60" i="7"/>
  <c r="K60" i="5"/>
  <c r="P60" i="7"/>
  <c r="M59" i="5"/>
  <c r="R59" i="7"/>
  <c r="K59" i="5"/>
  <c r="P59" i="7"/>
  <c r="M58" i="5"/>
  <c r="R58" i="7"/>
  <c r="K58" i="5"/>
  <c r="P58" i="7"/>
  <c r="M57" i="5"/>
  <c r="R57" i="7"/>
  <c r="K57" i="5"/>
  <c r="P57" i="7"/>
  <c r="M56" i="5"/>
  <c r="R56" i="7"/>
  <c r="K56" i="5"/>
  <c r="P56" i="7"/>
  <c r="M55" i="5"/>
  <c r="R55" i="7"/>
  <c r="K55" i="5"/>
  <c r="P55" i="7"/>
  <c r="M54" i="5"/>
  <c r="R54" i="7"/>
  <c r="K54" i="5"/>
  <c r="P54" i="7"/>
  <c r="M53" i="5"/>
  <c r="R53" i="7"/>
  <c r="K53" i="5"/>
  <c r="P53" i="7"/>
  <c r="M52" i="5"/>
  <c r="R52" i="7"/>
  <c r="K52" i="5"/>
  <c r="P52" i="7"/>
  <c r="M51" i="5"/>
  <c r="R51" i="7"/>
  <c r="K51" i="5"/>
  <c r="P51" i="7"/>
  <c r="M50" i="5"/>
  <c r="R50" i="7"/>
  <c r="K50" i="5"/>
  <c r="P50" i="7"/>
  <c r="M49" i="5"/>
  <c r="R49" i="7"/>
  <c r="K49" i="5"/>
  <c r="P49" i="7"/>
  <c r="M48" i="5"/>
  <c r="R48" i="7"/>
  <c r="K48" i="5"/>
  <c r="P48" i="7"/>
  <c r="M47" i="5"/>
  <c r="R47" i="7"/>
  <c r="K47" i="5"/>
  <c r="P47" i="7"/>
  <c r="M46" i="5"/>
  <c r="R46" i="7"/>
  <c r="K46" i="5"/>
  <c r="P46" i="7"/>
  <c r="M45" i="5"/>
  <c r="R45" i="7"/>
  <c r="K45" i="5"/>
  <c r="P45" i="7"/>
  <c r="M44" i="5"/>
  <c r="R44" i="7"/>
  <c r="K44" i="5"/>
  <c r="P44" i="7"/>
  <c r="M43" i="5"/>
  <c r="R43" i="7"/>
  <c r="K43" i="5"/>
  <c r="P43" i="7"/>
  <c r="M42" i="5"/>
  <c r="R42" i="7"/>
  <c r="K42" i="5"/>
  <c r="P42" i="7"/>
  <c r="M41" i="5"/>
  <c r="R41" i="7"/>
  <c r="K41" i="5"/>
  <c r="P41" i="7"/>
  <c r="M40" i="5"/>
  <c r="R40" i="7"/>
  <c r="K40" i="5"/>
  <c r="P40" i="7"/>
  <c r="M39" i="5"/>
  <c r="R39" i="7"/>
  <c r="K39" i="5"/>
  <c r="P39" i="7"/>
  <c r="M38" i="5"/>
  <c r="R38" i="7"/>
  <c r="K38" i="5"/>
  <c r="P38" i="7"/>
  <c r="M37" i="5"/>
  <c r="R37" i="7"/>
  <c r="K37" i="5"/>
  <c r="P37" i="7"/>
  <c r="M36" i="5"/>
  <c r="R36" i="7"/>
  <c r="K36" i="5"/>
  <c r="P36" i="7"/>
  <c r="M35" i="5"/>
  <c r="R35" i="7"/>
  <c r="K35" i="5"/>
  <c r="P35" i="7"/>
  <c r="M34" i="5"/>
  <c r="R34" i="7"/>
  <c r="K34" i="5"/>
  <c r="P34" i="7"/>
  <c r="M33" i="5"/>
  <c r="R33" i="7"/>
  <c r="K33" i="5"/>
  <c r="P33" i="7"/>
  <c r="M32" i="5"/>
  <c r="R32" i="7"/>
  <c r="K32" i="5"/>
  <c r="P32" i="7"/>
  <c r="M31" i="5"/>
  <c r="R31" i="7"/>
  <c r="K31" i="5"/>
  <c r="P31" i="7"/>
  <c r="M30" i="5"/>
  <c r="R30" i="7"/>
  <c r="K30" i="5"/>
  <c r="P30" i="7"/>
  <c r="M29" i="5"/>
  <c r="R29" i="7"/>
  <c r="K29" i="5"/>
  <c r="P29" i="7"/>
  <c r="M28" i="5"/>
  <c r="R28" i="7"/>
  <c r="K28" i="5"/>
  <c r="P28" i="7"/>
  <c r="M27" i="5"/>
  <c r="R27" i="7"/>
  <c r="K27" i="5"/>
  <c r="P27" i="7"/>
  <c r="M26" i="5"/>
  <c r="R26" i="7"/>
  <c r="K26" i="5"/>
  <c r="P26" i="7"/>
  <c r="M25" i="5"/>
  <c r="R25" i="7"/>
  <c r="K25" i="5"/>
  <c r="P25" i="7"/>
  <c r="M24" i="5"/>
  <c r="R24" i="7"/>
  <c r="K24" i="5"/>
  <c r="P24" i="7"/>
  <c r="M23" i="5"/>
  <c r="R23" i="7"/>
  <c r="K23" i="5"/>
  <c r="P23" i="7"/>
  <c r="M22" i="5"/>
  <c r="R22" i="7"/>
  <c r="K22" i="5"/>
  <c r="P22" i="7"/>
  <c r="M21" i="5"/>
  <c r="R21" i="7"/>
  <c r="K21" i="5"/>
  <c r="P21" i="7"/>
  <c r="M20" i="5"/>
  <c r="R20" i="7"/>
  <c r="K20" i="5"/>
  <c r="P20" i="7"/>
  <c r="M19" i="5"/>
  <c r="R19" i="7"/>
  <c r="K19" i="5"/>
  <c r="P19" i="7"/>
  <c r="M18" i="5"/>
  <c r="R18" i="7"/>
  <c r="K18" i="5"/>
  <c r="P18" i="7"/>
  <c r="M17" i="5"/>
  <c r="R17" i="7"/>
  <c r="K17" i="5"/>
  <c r="P17" i="7"/>
  <c r="M16" i="5"/>
  <c r="R16" i="7"/>
  <c r="K16" i="5"/>
  <c r="P16" i="7"/>
  <c r="M15" i="5"/>
  <c r="R15" i="7"/>
  <c r="K15" i="5"/>
  <c r="P15" i="7"/>
  <c r="M14" i="5"/>
  <c r="R14" i="7"/>
  <c r="K14" i="5"/>
  <c r="P14" i="7"/>
  <c r="M13" i="5"/>
  <c r="R13" i="7"/>
  <c r="K13" i="5"/>
  <c r="P13" i="7"/>
  <c r="M12" i="5"/>
  <c r="R12" i="7"/>
  <c r="K12" i="5"/>
  <c r="P12" i="7"/>
  <c r="M11" i="5"/>
  <c r="R11" i="7"/>
  <c r="K11" i="5"/>
  <c r="P11" i="7"/>
  <c r="M10" i="5"/>
  <c r="R10" i="7"/>
  <c r="K10" i="5"/>
  <c r="P10" i="7"/>
  <c r="M9" i="5"/>
  <c r="R9" i="7"/>
  <c r="K9" i="5"/>
  <c r="P9" i="7"/>
  <c r="M8" i="5"/>
  <c r="R8" i="7"/>
  <c r="K8" i="5"/>
  <c r="P8" i="7"/>
  <c r="M7" i="5"/>
  <c r="R7" i="7"/>
  <c r="K7" i="5"/>
  <c r="P7" i="7"/>
  <c r="M187" i="5"/>
  <c r="K187" i="5"/>
  <c r="P67" i="7"/>
  <c r="M6" i="5"/>
  <c r="R6" i="7"/>
  <c r="K6" i="5"/>
  <c r="P6" i="7"/>
  <c r="M5" i="5"/>
  <c r="R5" i="7"/>
  <c r="K5" i="5"/>
  <c r="P5" i="7"/>
  <c r="M4" i="5"/>
  <c r="R4" i="7"/>
  <c r="K4" i="5"/>
  <c r="P4" i="7"/>
  <c r="M3" i="5"/>
  <c r="R3" i="7"/>
  <c r="K3" i="5"/>
  <c r="P3" i="7"/>
  <c r="M2" i="5"/>
  <c r="R2" i="7"/>
  <c r="K2" i="5"/>
  <c r="P2" i="7"/>
  <c r="L66" i="5"/>
  <c r="Q66" i="7"/>
  <c r="J66" i="5"/>
  <c r="O66" i="7"/>
  <c r="L65" i="5"/>
  <c r="Q65" i="7"/>
  <c r="J65" i="5"/>
  <c r="O65" i="7"/>
  <c r="L64" i="5"/>
  <c r="Q64" i="7"/>
  <c r="J64" i="5"/>
  <c r="O64" i="7"/>
  <c r="L63" i="5"/>
  <c r="Q63" i="7"/>
  <c r="J63" i="5"/>
  <c r="O63" i="7"/>
  <c r="L62" i="5"/>
  <c r="Q62" i="7"/>
  <c r="J62" i="5"/>
  <c r="O62" i="7"/>
  <c r="L61" i="5"/>
  <c r="Q61" i="7"/>
  <c r="J61" i="5"/>
  <c r="O61" i="7"/>
  <c r="L60" i="5"/>
  <c r="Q60" i="7"/>
  <c r="J60" i="5"/>
  <c r="O60" i="7"/>
  <c r="L59" i="5"/>
  <c r="Q59" i="7"/>
  <c r="J59" i="5"/>
  <c r="O59" i="7"/>
  <c r="L58" i="5"/>
  <c r="Q58" i="7"/>
  <c r="J58" i="5"/>
  <c r="O58" i="7"/>
  <c r="L57" i="5"/>
  <c r="Q57" i="7"/>
  <c r="J57" i="5"/>
  <c r="O57" i="7"/>
  <c r="L56" i="5"/>
  <c r="Q56" i="7"/>
  <c r="J56" i="5"/>
  <c r="O56" i="7"/>
  <c r="L55" i="5"/>
  <c r="Q55" i="7"/>
  <c r="J55" i="5"/>
  <c r="O55" i="7"/>
  <c r="L54" i="5"/>
  <c r="Q54" i="7"/>
  <c r="J54" i="5"/>
  <c r="O54" i="7"/>
  <c r="L53" i="5"/>
  <c r="Q53" i="7"/>
  <c r="J53" i="5"/>
  <c r="O53" i="7"/>
  <c r="L52" i="5"/>
  <c r="Q52" i="7"/>
  <c r="J52" i="5"/>
  <c r="O52" i="7"/>
  <c r="L51" i="5"/>
  <c r="Q51" i="7"/>
  <c r="J51" i="5"/>
  <c r="O51" i="7"/>
  <c r="L50" i="5"/>
  <c r="Q50" i="7"/>
  <c r="J50" i="5"/>
  <c r="O50" i="7"/>
  <c r="L49" i="5"/>
  <c r="Q49" i="7"/>
  <c r="J49" i="5"/>
  <c r="O49" i="7"/>
  <c r="L48" i="5"/>
  <c r="Q48" i="7"/>
  <c r="J48" i="5"/>
  <c r="O48" i="7"/>
  <c r="L47" i="5"/>
  <c r="Q47" i="7"/>
  <c r="J47" i="5"/>
  <c r="O47" i="7"/>
  <c r="L46" i="5"/>
  <c r="Q46" i="7"/>
  <c r="J46" i="5"/>
  <c r="O46" i="7"/>
  <c r="L45" i="5"/>
  <c r="Q45" i="7"/>
  <c r="J45" i="5"/>
  <c r="O45" i="7"/>
  <c r="L44" i="5"/>
  <c r="Q44" i="7"/>
  <c r="J44" i="5"/>
  <c r="O44" i="7"/>
  <c r="L43" i="5"/>
  <c r="Q43" i="7"/>
  <c r="J43" i="5"/>
  <c r="O43" i="7"/>
  <c r="L42" i="5"/>
  <c r="Q42" i="7"/>
  <c r="J42" i="5"/>
  <c r="O42" i="7"/>
  <c r="L41" i="5"/>
  <c r="Q41" i="7"/>
  <c r="J41" i="5"/>
  <c r="O41" i="7"/>
  <c r="L40" i="5"/>
  <c r="Q40" i="7"/>
  <c r="J40" i="5"/>
  <c r="O40" i="7"/>
  <c r="L39" i="5"/>
  <c r="Q39" i="7"/>
  <c r="J39" i="5"/>
  <c r="O39" i="7"/>
  <c r="L38" i="5"/>
  <c r="Q38" i="7"/>
  <c r="J38" i="5"/>
  <c r="O38" i="7"/>
  <c r="L37" i="5"/>
  <c r="Q37" i="7"/>
  <c r="J37" i="5"/>
  <c r="O37" i="7"/>
  <c r="L36" i="5"/>
  <c r="Q36" i="7"/>
  <c r="J36" i="5"/>
  <c r="O36" i="7"/>
  <c r="L35" i="5"/>
  <c r="Q35" i="7"/>
  <c r="J35" i="5"/>
  <c r="O35" i="7"/>
  <c r="L34" i="5"/>
  <c r="Q34" i="7"/>
  <c r="J34" i="5"/>
  <c r="O34" i="7"/>
  <c r="L33" i="5"/>
  <c r="Q33" i="7"/>
  <c r="J33" i="5"/>
  <c r="O33" i="7"/>
  <c r="L32" i="5"/>
  <c r="Q32" i="7"/>
  <c r="J32" i="5"/>
  <c r="O32" i="7"/>
  <c r="L31" i="5"/>
  <c r="Q31" i="7"/>
  <c r="J31" i="5"/>
  <c r="O31" i="7"/>
  <c r="L30" i="5"/>
  <c r="Q30" i="7"/>
  <c r="J30" i="5"/>
  <c r="O30" i="7"/>
  <c r="L29" i="5"/>
  <c r="Q29" i="7"/>
  <c r="J29" i="5"/>
  <c r="O29" i="7"/>
  <c r="L28" i="5"/>
  <c r="J28" i="5"/>
  <c r="O28" i="7"/>
  <c r="L27" i="5"/>
  <c r="Q27" i="7"/>
  <c r="J27" i="5"/>
  <c r="O27" i="7"/>
  <c r="L26" i="5"/>
  <c r="J26" i="5"/>
  <c r="O26" i="7"/>
  <c r="L25" i="5"/>
  <c r="Q25" i="7"/>
  <c r="J25" i="5"/>
  <c r="O25" i="7"/>
  <c r="L24" i="5"/>
  <c r="J24" i="5"/>
  <c r="O24" i="7"/>
  <c r="L23" i="5"/>
  <c r="Q23" i="7"/>
  <c r="J23" i="5"/>
  <c r="O23" i="7"/>
  <c r="L22" i="5"/>
  <c r="J22" i="5"/>
  <c r="O22" i="7"/>
  <c r="L21" i="5"/>
  <c r="Q21" i="7"/>
  <c r="J21" i="5"/>
  <c r="O21" i="7"/>
  <c r="L20" i="5"/>
  <c r="J20" i="5"/>
  <c r="O20" i="7"/>
  <c r="L19" i="5"/>
  <c r="Q19" i="7"/>
  <c r="J19" i="5"/>
  <c r="O19" i="7"/>
  <c r="L18" i="5"/>
  <c r="J18" i="5"/>
  <c r="O18" i="7"/>
  <c r="L17" i="5"/>
  <c r="Q17" i="7"/>
  <c r="J17" i="5"/>
  <c r="O17" i="7"/>
  <c r="L16" i="5"/>
  <c r="J16" i="5"/>
  <c r="O16" i="7"/>
  <c r="L15" i="5"/>
  <c r="Q15" i="7"/>
  <c r="J15" i="5"/>
  <c r="O15" i="7"/>
  <c r="L14" i="5"/>
  <c r="J14" i="5"/>
  <c r="O14" i="7"/>
  <c r="L13" i="5"/>
  <c r="Q13" i="7"/>
  <c r="J13" i="5"/>
  <c r="O13" i="7"/>
  <c r="L12" i="5"/>
  <c r="J12" i="5"/>
  <c r="O12" i="7"/>
  <c r="L11" i="5"/>
  <c r="Q11" i="7"/>
  <c r="J11" i="5"/>
  <c r="O11" i="7"/>
  <c r="L10" i="5"/>
  <c r="J10" i="5"/>
  <c r="O10" i="7"/>
  <c r="L9" i="5"/>
  <c r="Q9" i="7"/>
  <c r="J9" i="5"/>
  <c r="O9" i="7"/>
  <c r="L8" i="5"/>
  <c r="J8" i="5"/>
  <c r="O8" i="7"/>
  <c r="L7" i="5"/>
  <c r="Q7" i="7"/>
  <c r="J7" i="5"/>
  <c r="O7" i="7"/>
  <c r="L187" i="5"/>
  <c r="J187" i="5"/>
  <c r="L6" i="5"/>
  <c r="Q6" i="7"/>
  <c r="J6" i="5"/>
  <c r="O6" i="7"/>
  <c r="L5" i="5"/>
  <c r="J5" i="5"/>
  <c r="O5" i="7"/>
  <c r="L4" i="5"/>
  <c r="Q4" i="7"/>
  <c r="J4" i="5"/>
  <c r="O4" i="7"/>
  <c r="L3" i="5"/>
  <c r="J3" i="5"/>
  <c r="O3" i="7"/>
  <c r="O187" i="5"/>
  <c r="T67" i="7"/>
  <c r="O67" i="7"/>
  <c r="N187" i="5"/>
  <c r="S67" i="7"/>
  <c r="Q67" i="7"/>
  <c r="F3" i="7"/>
  <c r="G3" i="7"/>
  <c r="R67" i="7"/>
  <c r="N3" i="5"/>
  <c r="S3" i="7"/>
  <c r="Q3" i="7"/>
  <c r="N12" i="5"/>
  <c r="S12" i="7"/>
  <c r="Q12" i="7"/>
  <c r="N22" i="5"/>
  <c r="S22" i="7"/>
  <c r="Q22" i="7"/>
  <c r="N26" i="5"/>
  <c r="S26" i="7"/>
  <c r="Q26" i="7"/>
  <c r="N5" i="5"/>
  <c r="S5" i="7"/>
  <c r="Q5" i="7"/>
  <c r="N14" i="5"/>
  <c r="S14" i="7"/>
  <c r="Q14" i="7"/>
  <c r="N18" i="5"/>
  <c r="S18" i="7"/>
  <c r="Q18" i="7"/>
  <c r="N28" i="5"/>
  <c r="S28" i="7"/>
  <c r="Q28" i="7"/>
  <c r="N8" i="5"/>
  <c r="S8" i="7"/>
  <c r="Q8" i="7"/>
  <c r="N10" i="5"/>
  <c r="S10" i="7"/>
  <c r="Q10" i="7"/>
  <c r="N16" i="5"/>
  <c r="S16" i="7"/>
  <c r="Q16" i="7"/>
  <c r="N20" i="5"/>
  <c r="S20" i="7"/>
  <c r="Q20" i="7"/>
  <c r="N24" i="5"/>
  <c r="S24" i="7"/>
  <c r="Q24" i="7"/>
  <c r="O2" i="5"/>
  <c r="T2" i="7"/>
  <c r="O3" i="5"/>
  <c r="T3" i="7"/>
  <c r="O4" i="5"/>
  <c r="T4" i="7"/>
  <c r="O5" i="5"/>
  <c r="T5" i="7"/>
  <c r="O6" i="5"/>
  <c r="T6" i="7"/>
  <c r="O7" i="5"/>
  <c r="T7" i="7"/>
  <c r="O8" i="5"/>
  <c r="T8" i="7"/>
  <c r="O9" i="5"/>
  <c r="T9" i="7"/>
  <c r="O10" i="5"/>
  <c r="T10" i="7"/>
  <c r="O11" i="5"/>
  <c r="T11" i="7"/>
  <c r="O12" i="5"/>
  <c r="T12" i="7"/>
  <c r="O13" i="5"/>
  <c r="T13" i="7"/>
  <c r="O14" i="5"/>
  <c r="T14" i="7"/>
  <c r="O15" i="5"/>
  <c r="T15" i="7"/>
  <c r="O16" i="5"/>
  <c r="T16" i="7"/>
  <c r="O17" i="5"/>
  <c r="T17" i="7"/>
  <c r="O18" i="5"/>
  <c r="T18" i="7"/>
  <c r="O19" i="5"/>
  <c r="T19" i="7"/>
  <c r="O20" i="5"/>
  <c r="T20" i="7"/>
  <c r="O21" i="5"/>
  <c r="T21" i="7"/>
  <c r="O22" i="5"/>
  <c r="T22" i="7"/>
  <c r="O23" i="5"/>
  <c r="T23" i="7"/>
  <c r="O24" i="5"/>
  <c r="T24" i="7"/>
  <c r="O25" i="5"/>
  <c r="T25" i="7"/>
  <c r="O26" i="5"/>
  <c r="T26" i="7"/>
  <c r="O27" i="5"/>
  <c r="T27" i="7"/>
  <c r="O28" i="5"/>
  <c r="T28" i="7"/>
  <c r="O29" i="5"/>
  <c r="T29" i="7"/>
  <c r="O30" i="5"/>
  <c r="T30" i="7"/>
  <c r="O31" i="5"/>
  <c r="T31" i="7"/>
  <c r="O32" i="5"/>
  <c r="T32" i="7"/>
  <c r="O33" i="5"/>
  <c r="T33" i="7"/>
  <c r="O34" i="5"/>
  <c r="T34" i="7"/>
  <c r="O35" i="5"/>
  <c r="T35" i="7"/>
  <c r="O36" i="5"/>
  <c r="T36" i="7"/>
  <c r="O37" i="5"/>
  <c r="T37" i="7"/>
  <c r="O38" i="5"/>
  <c r="T38" i="7"/>
  <c r="O39" i="5"/>
  <c r="T39" i="7"/>
  <c r="O40" i="5"/>
  <c r="T40" i="7"/>
  <c r="O41" i="5"/>
  <c r="T41" i="7"/>
  <c r="O42" i="5"/>
  <c r="T42" i="7"/>
  <c r="O43" i="5"/>
  <c r="T43" i="7"/>
  <c r="O44" i="5"/>
  <c r="T44" i="7"/>
  <c r="O45" i="5"/>
  <c r="T45" i="7"/>
  <c r="O46" i="5"/>
  <c r="T46" i="7"/>
  <c r="O47" i="5"/>
  <c r="T47" i="7"/>
  <c r="O48" i="5"/>
  <c r="T48" i="7"/>
  <c r="O49" i="5"/>
  <c r="T49" i="7"/>
  <c r="O50" i="5"/>
  <c r="T50" i="7"/>
  <c r="O51" i="5"/>
  <c r="T51" i="7"/>
  <c r="O52" i="5"/>
  <c r="T52" i="7"/>
  <c r="O53" i="5"/>
  <c r="T53" i="7"/>
  <c r="O54" i="5"/>
  <c r="T54" i="7"/>
  <c r="O55" i="5"/>
  <c r="T55" i="7"/>
  <c r="O56" i="5"/>
  <c r="T56" i="7"/>
  <c r="O57" i="5"/>
  <c r="T57" i="7"/>
  <c r="O58" i="5"/>
  <c r="T58" i="7"/>
  <c r="O59" i="5"/>
  <c r="T59" i="7"/>
  <c r="O60" i="5"/>
  <c r="T60" i="7"/>
  <c r="O61" i="5"/>
  <c r="T61" i="7"/>
  <c r="O62" i="5"/>
  <c r="T62" i="7"/>
  <c r="O63" i="5"/>
  <c r="T63" i="7"/>
  <c r="O64" i="5"/>
  <c r="T64" i="7"/>
  <c r="O65" i="5"/>
  <c r="T65" i="7"/>
  <c r="O66" i="5"/>
  <c r="T66" i="7"/>
  <c r="N2" i="5"/>
  <c r="S2" i="7"/>
  <c r="N4" i="5"/>
  <c r="S4" i="7"/>
  <c r="N6" i="5"/>
  <c r="N7" i="5"/>
  <c r="S7" i="7"/>
  <c r="N9" i="5"/>
  <c r="S9" i="7"/>
  <c r="N11" i="5"/>
  <c r="S11" i="7"/>
  <c r="N13" i="5"/>
  <c r="S13" i="7"/>
  <c r="N15" i="5"/>
  <c r="S15" i="7"/>
  <c r="N17" i="5"/>
  <c r="S17" i="7"/>
  <c r="N19" i="5"/>
  <c r="S19" i="7"/>
  <c r="N21" i="5"/>
  <c r="S21" i="7"/>
  <c r="N23" i="5"/>
  <c r="S23" i="7"/>
  <c r="N25" i="5"/>
  <c r="S25" i="7"/>
  <c r="N27" i="5"/>
  <c r="S27" i="7"/>
  <c r="N33" i="5"/>
  <c r="S33" i="7"/>
  <c r="N186" i="5"/>
  <c r="N185" i="5"/>
  <c r="N184" i="5"/>
  <c r="N183" i="5"/>
  <c r="N182" i="5"/>
  <c r="N181" i="5"/>
  <c r="N180" i="5"/>
  <c r="N179" i="5"/>
  <c r="N178" i="5"/>
  <c r="N177" i="5"/>
  <c r="N176" i="5"/>
  <c r="N175" i="5"/>
  <c r="N174" i="5"/>
  <c r="N173" i="5"/>
  <c r="N172" i="5"/>
  <c r="N171" i="5"/>
  <c r="N170" i="5"/>
  <c r="N169" i="5"/>
  <c r="N168" i="5"/>
  <c r="N167" i="5"/>
  <c r="N166" i="5"/>
  <c r="N165" i="5"/>
  <c r="N164" i="5"/>
  <c r="N163" i="5"/>
  <c r="N162" i="5"/>
  <c r="N161" i="5"/>
  <c r="N160" i="5"/>
  <c r="N159" i="5"/>
  <c r="N158" i="5"/>
  <c r="N157" i="5"/>
  <c r="N156" i="5"/>
  <c r="N155" i="5"/>
  <c r="N154" i="5"/>
  <c r="N153" i="5"/>
  <c r="N152" i="5"/>
  <c r="N151" i="5"/>
  <c r="N150" i="5"/>
  <c r="N149" i="5"/>
  <c r="N148" i="5"/>
  <c r="N147" i="5"/>
  <c r="N146" i="5"/>
  <c r="N145" i="5"/>
  <c r="N144" i="5"/>
  <c r="N143" i="5"/>
  <c r="N142" i="5"/>
  <c r="N141" i="5"/>
  <c r="N140" i="5"/>
  <c r="N139" i="5"/>
  <c r="N138" i="5"/>
  <c r="N137" i="5"/>
  <c r="N136" i="5"/>
  <c r="N135" i="5"/>
  <c r="N134" i="5"/>
  <c r="N133" i="5"/>
  <c r="N132" i="5"/>
  <c r="N131" i="5"/>
  <c r="N130" i="5"/>
  <c r="N129" i="5"/>
  <c r="N128" i="5"/>
  <c r="N127" i="5"/>
  <c r="N126" i="5"/>
  <c r="N125" i="5"/>
  <c r="N124" i="5"/>
  <c r="N123" i="5"/>
  <c r="N122" i="5"/>
  <c r="N121" i="5"/>
  <c r="N120" i="5"/>
  <c r="N119" i="5"/>
  <c r="N118" i="5"/>
  <c r="N117" i="5"/>
  <c r="N116" i="5"/>
  <c r="N115" i="5"/>
  <c r="N114" i="5"/>
  <c r="N113" i="5"/>
  <c r="N112" i="5"/>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29" i="5"/>
  <c r="S29" i="7"/>
  <c r="N30" i="5"/>
  <c r="S30" i="7"/>
  <c r="N31" i="5"/>
  <c r="S31" i="7"/>
  <c r="N32" i="5"/>
  <c r="S32" i="7"/>
  <c r="N66" i="5"/>
  <c r="S66" i="7"/>
  <c r="N65" i="5"/>
  <c r="S65" i="7"/>
  <c r="N64" i="5"/>
  <c r="S64" i="7"/>
  <c r="N63" i="5"/>
  <c r="S63" i="7"/>
  <c r="N62" i="5"/>
  <c r="S62" i="7"/>
  <c r="N61" i="5"/>
  <c r="S61" i="7"/>
  <c r="N60" i="5"/>
  <c r="S60" i="7"/>
  <c r="N59" i="5"/>
  <c r="S59" i="7"/>
  <c r="N58" i="5"/>
  <c r="S58" i="7"/>
  <c r="N57" i="5"/>
  <c r="S57" i="7"/>
  <c r="N56" i="5"/>
  <c r="S56" i="7"/>
  <c r="N55" i="5"/>
  <c r="S55" i="7"/>
  <c r="N54" i="5"/>
  <c r="S54" i="7"/>
  <c r="N53" i="5"/>
  <c r="S53" i="7"/>
  <c r="N52" i="5"/>
  <c r="S52" i="7"/>
  <c r="N51" i="5"/>
  <c r="S51" i="7"/>
  <c r="N50" i="5"/>
  <c r="S50" i="7"/>
  <c r="N49" i="5"/>
  <c r="S49" i="7"/>
  <c r="N48" i="5"/>
  <c r="S48" i="7"/>
  <c r="N47" i="5"/>
  <c r="S47" i="7"/>
  <c r="N46" i="5"/>
  <c r="S46" i="7"/>
  <c r="N45" i="5"/>
  <c r="S45" i="7"/>
  <c r="N44" i="5"/>
  <c r="S44" i="7"/>
  <c r="N43" i="5"/>
  <c r="S43" i="7"/>
  <c r="N42" i="5"/>
  <c r="S42" i="7"/>
  <c r="N41" i="5"/>
  <c r="S41" i="7"/>
  <c r="N40" i="5"/>
  <c r="S40" i="7"/>
  <c r="N39" i="5"/>
  <c r="S39" i="7"/>
  <c r="N38" i="5"/>
  <c r="S38" i="7"/>
  <c r="N37" i="5"/>
  <c r="S37" i="7"/>
  <c r="N36" i="5"/>
  <c r="S36" i="7"/>
  <c r="N35" i="5"/>
  <c r="S35" i="7"/>
  <c r="N34" i="5"/>
  <c r="S34" i="7"/>
  <c r="V2" i="5"/>
  <c r="P173" i="5"/>
  <c r="Q173" i="5"/>
  <c r="AC31" i="5"/>
  <c r="U2" i="5"/>
  <c r="S6" i="7"/>
  <c r="W2" i="5"/>
  <c r="C9" i="7"/>
  <c r="X2" i="5"/>
  <c r="D9" i="7"/>
  <c r="P168" i="5"/>
  <c r="Q168" i="5"/>
  <c r="P167" i="5"/>
  <c r="Q167" i="5"/>
  <c r="P90" i="5"/>
  <c r="Q90" i="5"/>
  <c r="AD10" i="5"/>
  <c r="P35" i="5"/>
  <c r="Q35" i="5"/>
  <c r="P87" i="5"/>
  <c r="Q87" i="5"/>
  <c r="P182" i="5"/>
  <c r="Q182" i="5"/>
  <c r="AD33" i="5"/>
  <c r="P156" i="5"/>
  <c r="Q156" i="5"/>
  <c r="P146" i="5"/>
  <c r="Q146" i="5"/>
  <c r="AD24" i="5"/>
  <c r="P126" i="5"/>
  <c r="Q126" i="5"/>
  <c r="AD19" i="5"/>
  <c r="P120" i="5"/>
  <c r="Q120" i="5"/>
  <c r="P127" i="5"/>
  <c r="Q127" i="5"/>
  <c r="P155" i="5"/>
  <c r="Q155" i="5"/>
  <c r="P62" i="5"/>
  <c r="Q62" i="5"/>
  <c r="P98" i="5"/>
  <c r="Q98" i="5"/>
  <c r="AD12" i="5"/>
  <c r="P119" i="5"/>
  <c r="Q119" i="5"/>
  <c r="P70" i="5"/>
  <c r="Q70" i="5"/>
  <c r="AD5" i="5"/>
  <c r="P123" i="5"/>
  <c r="Q123" i="5"/>
  <c r="P84" i="5"/>
  <c r="Q84" i="5"/>
  <c r="P113" i="5"/>
  <c r="Q113" i="5"/>
  <c r="AC16" i="5"/>
  <c r="P154" i="5"/>
  <c r="Q154" i="5"/>
  <c r="AD26" i="5"/>
  <c r="P135" i="5"/>
  <c r="Q135" i="5"/>
  <c r="P150" i="5"/>
  <c r="Q150" i="5"/>
  <c r="AD25" i="5"/>
  <c r="P179" i="5"/>
  <c r="Q179" i="5"/>
  <c r="P124" i="5"/>
  <c r="Q124" i="5"/>
  <c r="AB19" i="5"/>
  <c r="P37" i="5"/>
  <c r="Q37" i="5"/>
  <c r="P114" i="5"/>
  <c r="Q114" i="5"/>
  <c r="AD16" i="5"/>
  <c r="P130" i="5"/>
  <c r="Q130" i="5"/>
  <c r="AD20" i="5"/>
  <c r="P162" i="5"/>
  <c r="Q162" i="5"/>
  <c r="AD28" i="5"/>
  <c r="P186" i="5"/>
  <c r="Q186" i="5"/>
  <c r="AD34" i="5"/>
  <c r="P103" i="5"/>
  <c r="Q103" i="5"/>
  <c r="P159" i="5"/>
  <c r="Q159" i="5"/>
  <c r="P183" i="5"/>
  <c r="Q183" i="5"/>
  <c r="P78" i="5"/>
  <c r="Q78" i="5"/>
  <c r="AD7" i="5"/>
  <c r="P110" i="5"/>
  <c r="Q110" i="5"/>
  <c r="AD15" i="5"/>
  <c r="P83" i="5"/>
  <c r="Q83" i="5"/>
  <c r="P115" i="5"/>
  <c r="Q115" i="5"/>
  <c r="P25" i="5"/>
  <c r="Q25" i="5"/>
  <c r="P13" i="5"/>
  <c r="Q13" i="5"/>
  <c r="P88" i="5"/>
  <c r="Q88" i="5"/>
  <c r="P140" i="5"/>
  <c r="Q140" i="5"/>
  <c r="P145" i="5"/>
  <c r="Q145" i="5"/>
  <c r="AC24" i="5"/>
  <c r="P10" i="5"/>
  <c r="Q10" i="5"/>
  <c r="P133" i="5"/>
  <c r="Q133" i="5"/>
  <c r="AC21" i="5"/>
  <c r="P61" i="5"/>
  <c r="Q61" i="5"/>
  <c r="P29" i="5"/>
  <c r="Q29" i="5"/>
  <c r="P23" i="5"/>
  <c r="Q23" i="5"/>
  <c r="P112" i="5"/>
  <c r="Q112" i="5"/>
  <c r="P165" i="5"/>
  <c r="Q165" i="5"/>
  <c r="AC29" i="5"/>
  <c r="P66" i="5"/>
  <c r="Q66" i="5"/>
  <c r="R66" i="5"/>
  <c r="T66" i="5" s="1"/>
  <c r="F67" i="4" s="1"/>
  <c r="P53" i="5"/>
  <c r="Q53" i="5"/>
  <c r="P82" i="5"/>
  <c r="Q82" i="5"/>
  <c r="AD8" i="5"/>
  <c r="P122" i="5"/>
  <c r="Q122" i="5"/>
  <c r="AD18" i="5"/>
  <c r="P178" i="5"/>
  <c r="Q178" i="5"/>
  <c r="AD32" i="5"/>
  <c r="P71" i="5"/>
  <c r="Q71" i="5"/>
  <c r="P95" i="5"/>
  <c r="Q95" i="5"/>
  <c r="P151" i="5"/>
  <c r="Q151" i="5"/>
  <c r="P86" i="5"/>
  <c r="Q86" i="5"/>
  <c r="AD9" i="5"/>
  <c r="P67" i="5"/>
  <c r="Q67" i="5"/>
  <c r="P99" i="5"/>
  <c r="Q99" i="5"/>
  <c r="P131" i="5"/>
  <c r="Q131" i="5"/>
  <c r="P15" i="5"/>
  <c r="Q15" i="5"/>
  <c r="P73" i="5"/>
  <c r="Q73" i="5"/>
  <c r="AC6" i="5"/>
  <c r="P76" i="5"/>
  <c r="Q76" i="5"/>
  <c r="P97" i="5"/>
  <c r="Q97" i="5"/>
  <c r="AC12" i="5"/>
  <c r="P177" i="5"/>
  <c r="Q177" i="5"/>
  <c r="AC32" i="5"/>
  <c r="P69" i="5"/>
  <c r="Q69" i="5"/>
  <c r="AC5" i="5"/>
  <c r="P181" i="5"/>
  <c r="Q181" i="5"/>
  <c r="AC33" i="5"/>
  <c r="P141" i="5"/>
  <c r="Q141" i="5"/>
  <c r="AC23" i="5"/>
  <c r="P184" i="5"/>
  <c r="Q184" i="5"/>
  <c r="P17" i="5"/>
  <c r="Q17" i="5"/>
  <c r="P42" i="5"/>
  <c r="Q42" i="5"/>
  <c r="P77" i="5"/>
  <c r="Q77" i="5"/>
  <c r="AC7" i="5"/>
  <c r="P153" i="5"/>
  <c r="Q153" i="5"/>
  <c r="AC26" i="5"/>
  <c r="P7" i="5"/>
  <c r="Q7" i="5"/>
  <c r="P14" i="5"/>
  <c r="Q14" i="5"/>
  <c r="P117" i="5"/>
  <c r="Q117" i="5"/>
  <c r="AC17" i="5"/>
  <c r="P128" i="5"/>
  <c r="Q128" i="5"/>
  <c r="P96" i="5"/>
  <c r="Q96" i="5"/>
  <c r="P46" i="5"/>
  <c r="Q46" i="5"/>
  <c r="P41" i="5"/>
  <c r="Q41" i="5"/>
  <c r="P161" i="5"/>
  <c r="Q161" i="5"/>
  <c r="AC28" i="5"/>
  <c r="P92" i="5"/>
  <c r="Q92" i="5"/>
  <c r="P152" i="5"/>
  <c r="Q152" i="5"/>
  <c r="P169" i="5"/>
  <c r="Q169" i="5"/>
  <c r="AC30" i="5"/>
  <c r="P121" i="5"/>
  <c r="Q121" i="5"/>
  <c r="AC18" i="5"/>
  <c r="P132" i="5"/>
  <c r="Q132" i="5"/>
  <c r="P48" i="5"/>
  <c r="Q48" i="5"/>
  <c r="P16" i="5"/>
  <c r="Q16" i="5"/>
  <c r="P171" i="5"/>
  <c r="Q171" i="5"/>
  <c r="P139" i="5"/>
  <c r="Q139" i="5"/>
  <c r="P107" i="5"/>
  <c r="Q107" i="5"/>
  <c r="P75" i="5"/>
  <c r="Q75" i="5"/>
  <c r="P166" i="5"/>
  <c r="Q166" i="5"/>
  <c r="AD29" i="5"/>
  <c r="P134" i="5"/>
  <c r="Q134" i="5"/>
  <c r="AD21" i="5"/>
  <c r="A9" i="7"/>
  <c r="E9" i="7"/>
  <c r="P20" i="5"/>
  <c r="Q20" i="5"/>
  <c r="P125" i="5"/>
  <c r="Q125" i="5"/>
  <c r="AC19" i="5"/>
  <c r="P58" i="5"/>
  <c r="Q58" i="5"/>
  <c r="P24" i="5"/>
  <c r="Q24" i="5"/>
  <c r="P45" i="5"/>
  <c r="Q45" i="5"/>
  <c r="P160" i="5"/>
  <c r="Q160" i="5"/>
  <c r="P12" i="5"/>
  <c r="Q12" i="5"/>
  <c r="P81" i="5"/>
  <c r="Q81" i="5"/>
  <c r="AC8" i="5"/>
  <c r="P49" i="5"/>
  <c r="Q49" i="5"/>
  <c r="P137" i="5"/>
  <c r="Q137" i="5"/>
  <c r="AC22" i="5"/>
  <c r="P180" i="5"/>
  <c r="Q180" i="5"/>
  <c r="P148" i="5"/>
  <c r="Q148" i="5"/>
  <c r="P68" i="5"/>
  <c r="Q68" i="5"/>
  <c r="AB5" i="5"/>
  <c r="P64" i="5"/>
  <c r="Q64" i="5"/>
  <c r="P18" i="5"/>
  <c r="Q18" i="5"/>
  <c r="P51" i="5"/>
  <c r="Q51" i="5"/>
  <c r="P22" i="5"/>
  <c r="Q22" i="5"/>
  <c r="P163" i="5"/>
  <c r="Q163" i="5"/>
  <c r="P147" i="5"/>
  <c r="Q147" i="5"/>
  <c r="P91" i="5"/>
  <c r="Q91" i="5"/>
  <c r="P158" i="5"/>
  <c r="Q158" i="5"/>
  <c r="AD27" i="5"/>
  <c r="P142" i="5"/>
  <c r="Q142" i="5"/>
  <c r="AD23" i="5"/>
  <c r="P94" i="5"/>
  <c r="Q94" i="5"/>
  <c r="AD11" i="5"/>
  <c r="P19" i="5"/>
  <c r="Q19" i="5"/>
  <c r="P27" i="5"/>
  <c r="Q27" i="5"/>
  <c r="P60" i="5"/>
  <c r="Q60" i="5"/>
  <c r="P52" i="5"/>
  <c r="Q52" i="5"/>
  <c r="P44" i="5"/>
  <c r="Q44" i="5"/>
  <c r="P34" i="5"/>
  <c r="Q34" i="5"/>
  <c r="P9" i="5"/>
  <c r="Q9" i="5"/>
  <c r="P32" i="5"/>
  <c r="Q32" i="5"/>
  <c r="P33" i="5"/>
  <c r="Q33" i="5"/>
  <c r="P63" i="5"/>
  <c r="Q63" i="5"/>
  <c r="P55" i="5"/>
  <c r="Q55" i="5"/>
  <c r="P47" i="5"/>
  <c r="Q47" i="5"/>
  <c r="P39" i="5"/>
  <c r="Q39" i="5"/>
  <c r="P28" i="5"/>
  <c r="Q28" i="5"/>
  <c r="P11" i="5"/>
  <c r="Q11" i="5"/>
  <c r="P74" i="5"/>
  <c r="Q74" i="5"/>
  <c r="AD6" i="5"/>
  <c r="P106" i="5"/>
  <c r="Q106" i="5"/>
  <c r="AD14" i="5"/>
  <c r="P138" i="5"/>
  <c r="Q138" i="5"/>
  <c r="AD22" i="5"/>
  <c r="P170" i="5"/>
  <c r="Q170" i="5"/>
  <c r="AD30" i="5"/>
  <c r="P79" i="5"/>
  <c r="Q79" i="5"/>
  <c r="P111" i="5"/>
  <c r="Q111" i="5"/>
  <c r="P143" i="5"/>
  <c r="Q143" i="5"/>
  <c r="P175" i="5"/>
  <c r="Q175" i="5"/>
  <c r="P102" i="5"/>
  <c r="Q102" i="5"/>
  <c r="AD13" i="5"/>
  <c r="P118" i="5"/>
  <c r="Q118" i="5"/>
  <c r="AD17" i="5"/>
  <c r="P174" i="5"/>
  <c r="Q174" i="5"/>
  <c r="AD31" i="5"/>
  <c r="P30" i="5"/>
  <c r="Q30" i="5"/>
  <c r="P43" i="5"/>
  <c r="Q43" i="5"/>
  <c r="P59" i="5"/>
  <c r="Q59" i="5"/>
  <c r="P40" i="5"/>
  <c r="Q40" i="5"/>
  <c r="P56" i="5"/>
  <c r="Q56" i="5"/>
  <c r="P116" i="5"/>
  <c r="Q116" i="5"/>
  <c r="P89" i="5"/>
  <c r="Q89" i="5"/>
  <c r="AC10" i="5"/>
  <c r="P38" i="5"/>
  <c r="Q38" i="5"/>
  <c r="P104" i="5"/>
  <c r="Q104" i="5"/>
  <c r="P57" i="5"/>
  <c r="Q57" i="5"/>
  <c r="P176" i="5"/>
  <c r="Q176" i="5"/>
  <c r="P101" i="5"/>
  <c r="Q101" i="5"/>
  <c r="AC13" i="5"/>
  <c r="P50" i="5"/>
  <c r="Q50" i="5"/>
  <c r="P93" i="5"/>
  <c r="Q93" i="5"/>
  <c r="AC11" i="5"/>
  <c r="B9" i="7"/>
  <c r="P26" i="5"/>
  <c r="Q26" i="5"/>
  <c r="P109" i="5"/>
  <c r="Q109" i="5"/>
  <c r="AC15" i="5"/>
  <c r="P157" i="5"/>
  <c r="Q157" i="5"/>
  <c r="AC27" i="5"/>
  <c r="P21" i="5"/>
  <c r="Q21" i="5"/>
  <c r="P54" i="5"/>
  <c r="Q54" i="5"/>
  <c r="P31" i="5"/>
  <c r="Q31" i="5"/>
  <c r="P65" i="5"/>
  <c r="Q65" i="5"/>
  <c r="P36" i="5"/>
  <c r="Q36" i="5"/>
  <c r="P185" i="5"/>
  <c r="Q185" i="5"/>
  <c r="AC34" i="5"/>
  <c r="P149" i="5"/>
  <c r="Q149" i="5"/>
  <c r="AC25" i="5"/>
  <c r="P85" i="5"/>
  <c r="Q85" i="5"/>
  <c r="AC9" i="5"/>
  <c r="P144" i="5"/>
  <c r="Q144" i="5"/>
  <c r="P80" i="5"/>
  <c r="Q80" i="5"/>
  <c r="P129" i="5"/>
  <c r="Q129" i="5"/>
  <c r="AC20" i="5"/>
  <c r="P8" i="5"/>
  <c r="Q8" i="5"/>
  <c r="P172" i="5"/>
  <c r="Q172" i="5"/>
  <c r="P108" i="5"/>
  <c r="Q108" i="5"/>
  <c r="P136" i="5"/>
  <c r="Q136" i="5"/>
  <c r="P72" i="5"/>
  <c r="Q72" i="5"/>
  <c r="P105" i="5"/>
  <c r="Q105" i="5"/>
  <c r="AC14" i="5"/>
  <c r="P164" i="5"/>
  <c r="Q164" i="5"/>
  <c r="P100" i="5"/>
  <c r="Q100" i="5"/>
  <c r="R25" i="5"/>
  <c r="T25" i="5" s="1"/>
  <c r="F26" i="4" s="1"/>
  <c r="R10" i="5"/>
  <c r="T10" i="5" s="1"/>
  <c r="F11" i="4" s="1"/>
  <c r="R29" i="5"/>
  <c r="T29" i="5" s="1"/>
  <c r="F30" i="4" s="1"/>
  <c r="R26" i="5"/>
  <c r="T26" i="5" s="1"/>
  <c r="F27" i="4" s="1"/>
  <c r="R28" i="5"/>
  <c r="T28" i="5" s="1"/>
  <c r="F29" i="4" s="1"/>
  <c r="R34" i="5"/>
  <c r="T34" i="5" s="1"/>
  <c r="F35" i="4" s="1"/>
  <c r="R27" i="5"/>
  <c r="T27" i="5" s="1"/>
  <c r="F28" i="4" s="1"/>
  <c r="R49" i="5"/>
  <c r="T49" i="5"/>
  <c r="F50" i="4" s="1"/>
  <c r="R20" i="5"/>
  <c r="T20" i="5" s="1"/>
  <c r="F21" i="4" s="1"/>
  <c r="R41" i="5"/>
  <c r="T41" i="5"/>
  <c r="F42" i="4" s="1"/>
  <c r="R36" i="5"/>
  <c r="T36" i="5" s="1"/>
  <c r="F37" i="4" s="1"/>
  <c r="R21" i="5"/>
  <c r="T21" i="5" s="1"/>
  <c r="F22" i="4" s="1"/>
  <c r="R33" i="5"/>
  <c r="T33" i="5" s="1"/>
  <c r="F34" i="4" s="1"/>
  <c r="R44" i="5"/>
  <c r="R19" i="5"/>
  <c r="T19" i="5" s="1"/>
  <c r="F20" i="4" s="1"/>
  <c r="R51" i="5"/>
  <c r="T51" i="5" s="1"/>
  <c r="F52" i="4" s="1"/>
  <c r="R24" i="5"/>
  <c r="T24" i="5" s="1"/>
  <c r="F25" i="4" s="1"/>
  <c r="R48" i="5"/>
  <c r="T48" i="5" s="1"/>
  <c r="F49" i="4" s="1"/>
  <c r="R42" i="5"/>
  <c r="T42" i="5" s="1"/>
  <c r="F43" i="4" s="1"/>
  <c r="R50" i="5"/>
  <c r="T50" i="5" s="1"/>
  <c r="F51" i="4" s="1"/>
  <c r="R56" i="5"/>
  <c r="T56" i="5" s="1"/>
  <c r="F57" i="4" s="1"/>
  <c r="R11" i="5"/>
  <c r="T11" i="5" s="1"/>
  <c r="F12" i="4" s="1"/>
  <c r="R55" i="5"/>
  <c r="T55" i="5" s="1"/>
  <c r="F56" i="4" s="1"/>
  <c r="R9" i="5"/>
  <c r="T9" i="5" s="1"/>
  <c r="F10" i="4" s="1"/>
  <c r="R60" i="5"/>
  <c r="T60" i="5" s="1"/>
  <c r="F61" i="4" s="1"/>
  <c r="R64" i="5"/>
  <c r="T64" i="5" s="1"/>
  <c r="F65" i="4" s="1"/>
  <c r="R16" i="5"/>
  <c r="T16" i="5" s="1"/>
  <c r="F17" i="4" s="1"/>
  <c r="R43" i="5"/>
  <c r="T43" i="5" s="1"/>
  <c r="F44" i="4" s="1"/>
  <c r="R47" i="5"/>
  <c r="T47" i="5" s="1"/>
  <c r="F48" i="4" s="1"/>
  <c r="R52" i="5"/>
  <c r="T52" i="5" s="1"/>
  <c r="F53" i="4" s="1"/>
  <c r="R18" i="5"/>
  <c r="T18" i="5" s="1"/>
  <c r="F19" i="4" s="1"/>
  <c r="R12" i="5"/>
  <c r="T12" i="5" s="1"/>
  <c r="F13" i="4" s="1"/>
  <c r="R7" i="5"/>
  <c r="T7" i="5" s="1"/>
  <c r="F8" i="4" s="1"/>
  <c r="R17" i="5"/>
  <c r="T17" i="5" s="1"/>
  <c r="F18" i="4" s="1"/>
  <c r="R35" i="5"/>
  <c r="T35" i="5" s="1"/>
  <c r="F36" i="4" s="1"/>
  <c r="R54" i="5"/>
  <c r="T54" i="5" s="1"/>
  <c r="F55" i="4" s="1"/>
  <c r="R62" i="5"/>
  <c r="T62" i="5" s="1"/>
  <c r="F63" i="4" s="1"/>
  <c r="T44" i="5"/>
  <c r="F45" i="4" s="1"/>
  <c r="R32" i="5" l="1"/>
  <c r="T32" i="5" s="1"/>
  <c r="F33" i="4" s="1"/>
  <c r="R14" i="5"/>
  <c r="T14" i="5" s="1"/>
  <c r="F15" i="4" s="1"/>
  <c r="R38" i="5"/>
  <c r="T38" i="5" s="1"/>
  <c r="F39" i="4" s="1"/>
  <c r="S63" i="5"/>
  <c r="G64" i="4" s="1"/>
  <c r="S64" i="5"/>
  <c r="G65" i="4" s="1"/>
  <c r="S58" i="5"/>
  <c r="G59" i="4" s="1"/>
  <c r="S57" i="5"/>
  <c r="G58" i="4" s="1"/>
  <c r="S40" i="5"/>
  <c r="G41" i="4" s="1"/>
  <c r="S39" i="5"/>
  <c r="G40" i="4" s="1"/>
  <c r="S46" i="5"/>
  <c r="G47" i="4" s="1"/>
  <c r="S45" i="5"/>
  <c r="G46" i="4" s="1"/>
  <c r="R57" i="5"/>
  <c r="T57" i="5" s="1"/>
  <c r="F58" i="4" s="1"/>
  <c r="R46" i="5"/>
  <c r="T46" i="5" s="1"/>
  <c r="F47" i="4" s="1"/>
  <c r="S50" i="5"/>
  <c r="G51" i="4" s="1"/>
  <c r="S49" i="5"/>
  <c r="G50" i="4" s="1"/>
  <c r="S30" i="5"/>
  <c r="G31" i="4" s="1"/>
  <c r="S29" i="5"/>
  <c r="G30" i="4" s="1"/>
  <c r="R30" i="5"/>
  <c r="T30" i="5" s="1"/>
  <c r="F31" i="4" s="1"/>
  <c r="S24" i="5"/>
  <c r="G25" i="4" s="1"/>
  <c r="S23" i="5"/>
  <c r="G24" i="4" s="1"/>
  <c r="S18" i="5"/>
  <c r="G19" i="4" s="1"/>
  <c r="S17" i="5"/>
  <c r="G18" i="4" s="1"/>
  <c r="S12" i="5"/>
  <c r="G13" i="4" s="1"/>
  <c r="S11" i="5"/>
  <c r="G12" i="4" s="1"/>
  <c r="R40" i="5"/>
  <c r="T40" i="5" s="1"/>
  <c r="F41" i="4" s="1"/>
  <c r="R58" i="5"/>
  <c r="T58" i="5" s="1"/>
  <c r="F59" i="4" s="1"/>
  <c r="R63" i="5"/>
  <c r="T63" i="5" s="1"/>
  <c r="F64" i="4" s="1"/>
  <c r="S60" i="5"/>
  <c r="G61" i="4" s="1"/>
  <c r="S59" i="5"/>
  <c r="G60" i="4" s="1"/>
  <c r="S54" i="5"/>
  <c r="G55" i="4" s="1"/>
  <c r="S53" i="5"/>
  <c r="G54" i="4" s="1"/>
  <c r="S42" i="5"/>
  <c r="G43" i="4" s="1"/>
  <c r="S41" i="5"/>
  <c r="G42" i="4" s="1"/>
  <c r="S36" i="5"/>
  <c r="G37" i="4" s="1"/>
  <c r="S35" i="5"/>
  <c r="G36" i="4" s="1"/>
  <c r="S66" i="5"/>
  <c r="G67" i="4" s="1"/>
  <c r="S65" i="5"/>
  <c r="G66" i="4" s="1"/>
  <c r="S62" i="5"/>
  <c r="G63" i="4" s="1"/>
  <c r="S61" i="5"/>
  <c r="G62" i="4" s="1"/>
  <c r="S48" i="5"/>
  <c r="G49" i="4" s="1"/>
  <c r="S47" i="5"/>
  <c r="G48" i="4" s="1"/>
  <c r="S34" i="5"/>
  <c r="G35" i="4" s="1"/>
  <c r="S33" i="5"/>
  <c r="G34" i="4" s="1"/>
  <c r="S27" i="5"/>
  <c r="G28" i="4" s="1"/>
  <c r="S28" i="5"/>
  <c r="G29" i="4" s="1"/>
  <c r="S22" i="5"/>
  <c r="G23" i="4" s="1"/>
  <c r="S21" i="5"/>
  <c r="G22" i="4" s="1"/>
  <c r="S15" i="5"/>
  <c r="G16" i="4" s="1"/>
  <c r="S16" i="5"/>
  <c r="G17" i="4" s="1"/>
  <c r="S10" i="5"/>
  <c r="G11" i="4" s="1"/>
  <c r="S9" i="5"/>
  <c r="G10" i="4" s="1"/>
  <c r="S56" i="5"/>
  <c r="G57" i="4" s="1"/>
  <c r="S55" i="5"/>
  <c r="G56" i="4" s="1"/>
  <c r="S51" i="5"/>
  <c r="G52" i="4" s="1"/>
  <c r="S52" i="5"/>
  <c r="G53" i="4" s="1"/>
  <c r="S43" i="5"/>
  <c r="G44" i="4" s="1"/>
  <c r="S44" i="5"/>
  <c r="G45" i="4" s="1"/>
  <c r="S38" i="5"/>
  <c r="G39" i="4" s="1"/>
  <c r="S37" i="5"/>
  <c r="G38" i="4" s="1"/>
  <c r="S32" i="5"/>
  <c r="G33" i="4" s="1"/>
  <c r="S31" i="5"/>
  <c r="G32" i="4" s="1"/>
  <c r="S26" i="5"/>
  <c r="G27" i="4" s="1"/>
  <c r="S25" i="5"/>
  <c r="G26" i="4" s="1"/>
  <c r="S20" i="5"/>
  <c r="G21" i="4" s="1"/>
  <c r="S19" i="5"/>
  <c r="G20" i="4" s="1"/>
  <c r="S14" i="5"/>
  <c r="G15" i="4" s="1"/>
  <c r="S13" i="5"/>
  <c r="G14" i="4" s="1"/>
  <c r="S8" i="5"/>
  <c r="G9" i="4" s="1"/>
  <c r="S7" i="5"/>
  <c r="G8" i="4" s="1"/>
  <c r="AE14" i="5"/>
  <c r="AF14" i="5" s="1"/>
  <c r="AH14" i="5" s="1"/>
  <c r="AE26" i="5"/>
  <c r="AF26" i="5" s="1"/>
  <c r="AH26" i="5" s="1"/>
  <c r="AE20" i="5"/>
  <c r="AF20" i="5" s="1"/>
  <c r="AH20" i="5" s="1"/>
  <c r="AE17" i="5"/>
  <c r="AF17" i="5" s="1"/>
  <c r="AH17" i="5" s="1"/>
  <c r="AE12" i="5"/>
  <c r="AF12" i="5" s="1"/>
  <c r="AH12" i="5" s="1"/>
  <c r="AE22" i="5"/>
  <c r="AF22" i="5" s="1"/>
  <c r="AH22" i="5" s="1"/>
  <c r="AE25" i="5"/>
  <c r="AF25" i="5" s="1"/>
  <c r="AH25" i="5" s="1"/>
  <c r="AE23" i="5"/>
  <c r="AF23" i="5" s="1"/>
  <c r="AH23" i="5" s="1"/>
  <c r="AE18" i="5"/>
  <c r="AF18" i="5" s="1"/>
  <c r="AH18" i="5" s="1"/>
  <c r="AE32" i="5"/>
  <c r="AF32" i="5" s="1"/>
  <c r="AH32" i="5" s="1"/>
  <c r="AE31" i="5"/>
  <c r="AF31" i="5" s="1"/>
  <c r="AH31" i="5" s="1"/>
  <c r="AE8" i="5"/>
  <c r="AF8" i="5" s="1"/>
  <c r="AH8" i="5" s="1"/>
  <c r="AE34" i="5"/>
  <c r="AF34" i="5" s="1"/>
  <c r="AH34" i="5" s="1"/>
  <c r="AE24" i="5"/>
  <c r="AF24" i="5" s="1"/>
  <c r="AH24" i="5" s="1"/>
  <c r="AE11" i="5"/>
  <c r="AF11" i="5" s="1"/>
  <c r="AH11" i="5" s="1"/>
  <c r="AE6" i="5"/>
  <c r="AF6" i="5" s="1"/>
  <c r="AH6" i="5" s="1"/>
  <c r="AE33" i="5"/>
  <c r="AF33" i="5" s="1"/>
  <c r="AH33" i="5" s="1"/>
  <c r="AE9" i="5"/>
  <c r="AF9" i="5" s="1"/>
  <c r="AH9" i="5" s="1"/>
  <c r="AE19" i="5"/>
  <c r="AF19" i="5" s="1"/>
  <c r="AH19" i="5" s="1"/>
  <c r="AE13" i="5"/>
  <c r="AF13" i="5" s="1"/>
  <c r="AH13" i="5" s="1"/>
  <c r="AE27" i="5"/>
  <c r="AF27" i="5" s="1"/>
  <c r="AH27" i="5" s="1"/>
  <c r="AE29" i="5"/>
  <c r="AF29" i="5" s="1"/>
  <c r="AH29" i="5" s="1"/>
  <c r="AI29" i="5" s="1"/>
  <c r="AE30" i="5"/>
  <c r="AF30" i="5" s="1"/>
  <c r="AH30" i="5" s="1"/>
  <c r="AI30" i="5" s="1"/>
  <c r="AE16" i="5"/>
  <c r="AF16" i="5" s="1"/>
  <c r="AH16" i="5" s="1"/>
  <c r="AI16" i="5" s="1"/>
  <c r="AE5" i="5"/>
  <c r="AF5" i="5" s="1"/>
  <c r="AH5" i="5" s="1"/>
  <c r="AI5" i="5" s="1"/>
  <c r="AE15" i="5"/>
  <c r="AF15" i="5" s="1"/>
  <c r="AH15" i="5" s="1"/>
  <c r="AI15" i="5" s="1"/>
  <c r="AE7" i="5"/>
  <c r="AF7" i="5" s="1"/>
  <c r="AH7" i="5" s="1"/>
  <c r="AI7" i="5" s="1"/>
  <c r="AE21" i="5"/>
  <c r="AF21" i="5" s="1"/>
  <c r="AH21" i="5" s="1"/>
  <c r="AI21" i="5" s="1"/>
  <c r="AE28" i="5"/>
  <c r="AF28" i="5" s="1"/>
  <c r="AH28" i="5" s="1"/>
  <c r="AI28" i="5" s="1"/>
  <c r="AE10" i="5"/>
  <c r="AF10" i="5" s="1"/>
  <c r="AH10" i="5" s="1"/>
  <c r="AI10" i="5" s="1"/>
  <c r="B82" i="4" l="1"/>
  <c r="AI13" i="5"/>
  <c r="C82" i="4" s="1"/>
  <c r="B77" i="4"/>
  <c r="AI8" i="5"/>
  <c r="C77" i="4" s="1"/>
  <c r="B80" i="4"/>
  <c r="AI11" i="5"/>
  <c r="C80" i="4" s="1"/>
  <c r="B94" i="4"/>
  <c r="AI25" i="5"/>
  <c r="C94" i="4" s="1"/>
  <c r="AI20" i="5"/>
  <c r="C89" i="4" s="1"/>
  <c r="B78" i="4"/>
  <c r="AI9" i="5"/>
  <c r="C78" i="4" s="1"/>
  <c r="B93" i="4"/>
  <c r="AI24" i="5"/>
  <c r="C93" i="4" s="1"/>
  <c r="B101" i="4"/>
  <c r="AI32" i="5"/>
  <c r="C101" i="4" s="1"/>
  <c r="AI22" i="5"/>
  <c r="C91" i="4" s="1"/>
  <c r="AI26" i="5"/>
  <c r="C95" i="4" s="1"/>
  <c r="AI6" i="5"/>
  <c r="C75" i="4" s="1"/>
  <c r="AI23" i="5"/>
  <c r="C92" i="4" s="1"/>
  <c r="AI17" i="5"/>
  <c r="C86" i="4" s="1"/>
  <c r="AI19" i="5"/>
  <c r="C88" i="4" s="1"/>
  <c r="AI31" i="5"/>
  <c r="C100" i="4" s="1"/>
  <c r="B96" i="4"/>
  <c r="AI27" i="5"/>
  <c r="C96" i="4" s="1"/>
  <c r="AI33" i="5"/>
  <c r="C102" i="4" s="1"/>
  <c r="AI34" i="5"/>
  <c r="C103" i="4" s="1"/>
  <c r="B87" i="4"/>
  <c r="AI18" i="5"/>
  <c r="C87" i="4" s="1"/>
  <c r="AI12" i="5"/>
  <c r="C81" i="4" s="1"/>
  <c r="AI14" i="5"/>
  <c r="C83" i="4" s="1"/>
  <c r="B83" i="4"/>
  <c r="B95" i="4"/>
  <c r="B89" i="4"/>
  <c r="B92" i="4"/>
  <c r="B91" i="4"/>
  <c r="B81" i="4"/>
  <c r="B103" i="4"/>
  <c r="B102" i="4"/>
  <c r="B86" i="4"/>
  <c r="B75" i="4"/>
  <c r="B100" i="4"/>
  <c r="B88" i="4"/>
  <c r="B97" i="4"/>
  <c r="C97" i="4"/>
  <c r="B85" i="4"/>
  <c r="C85" i="4"/>
  <c r="C99" i="4"/>
  <c r="B99" i="4"/>
  <c r="C76" i="4"/>
  <c r="B76" i="4"/>
  <c r="B98" i="4"/>
  <c r="C98" i="4"/>
  <c r="C74" i="4"/>
  <c r="B74" i="4"/>
  <c r="C90" i="4"/>
  <c r="B90" i="4"/>
  <c r="C79" i="4"/>
  <c r="B79" i="4"/>
  <c r="B84" i="4"/>
  <c r="C84" i="4"/>
</calcChain>
</file>

<file path=xl/sharedStrings.xml><?xml version="1.0" encoding="utf-8"?>
<sst xmlns="http://schemas.openxmlformats.org/spreadsheetml/2006/main" count="1242" uniqueCount="597">
  <si>
    <t>Well</t>
  </si>
  <si>
    <t>A01</t>
  </si>
  <si>
    <t>A02</t>
  </si>
  <si>
    <t>A03</t>
  </si>
  <si>
    <t>A04</t>
  </si>
  <si>
    <t>A05</t>
  </si>
  <si>
    <t>A06</t>
  </si>
  <si>
    <t>A07</t>
  </si>
  <si>
    <t>raw Ct</t>
  </si>
  <si>
    <t>Well1</t>
  </si>
  <si>
    <t>Well2</t>
  </si>
  <si>
    <t>Well3</t>
  </si>
  <si>
    <t>Sample name</t>
  </si>
  <si>
    <t>X</t>
  </si>
  <si>
    <t>relative amount/standard amount</t>
  </si>
  <si>
    <t>Value1</t>
  </si>
  <si>
    <t>Value2</t>
  </si>
  <si>
    <t>Value3</t>
  </si>
  <si>
    <t xml:space="preserve"> Ave Ct (Y)</t>
  </si>
  <si>
    <t>RSQ</t>
  </si>
  <si>
    <t>Efficiency</t>
  </si>
  <si>
    <t>Theoretical</t>
  </si>
  <si>
    <t>Pass/Fail</t>
  </si>
  <si>
    <t>A08</t>
  </si>
  <si>
    <t>A09</t>
  </si>
  <si>
    <t>A10</t>
  </si>
  <si>
    <t>A11</t>
  </si>
  <si>
    <t>A12</t>
  </si>
  <si>
    <t>A13</t>
  </si>
  <si>
    <t>A14</t>
  </si>
  <si>
    <t>A15</t>
  </si>
  <si>
    <t>A16</t>
  </si>
  <si>
    <t>A17</t>
  </si>
  <si>
    <t>A18</t>
  </si>
  <si>
    <t>A19</t>
  </si>
  <si>
    <t>A20</t>
  </si>
  <si>
    <t>A21</t>
  </si>
  <si>
    <t>A22</t>
  </si>
  <si>
    <t>A23</t>
  </si>
  <si>
    <t>A24</t>
  </si>
  <si>
    <t>B01</t>
  </si>
  <si>
    <t>B02</t>
  </si>
  <si>
    <t>B03</t>
  </si>
  <si>
    <t>B04</t>
  </si>
  <si>
    <t>B05</t>
  </si>
  <si>
    <t>B06</t>
  </si>
  <si>
    <t>B07</t>
  </si>
  <si>
    <t>B08</t>
  </si>
  <si>
    <t>B09</t>
  </si>
  <si>
    <t>B10</t>
  </si>
  <si>
    <t>B11</t>
  </si>
  <si>
    <t>B12</t>
  </si>
  <si>
    <t>B13</t>
  </si>
  <si>
    <t>B14</t>
  </si>
  <si>
    <t>B15</t>
  </si>
  <si>
    <t>B16</t>
  </si>
  <si>
    <t>B17</t>
  </si>
  <si>
    <t>B18</t>
  </si>
  <si>
    <t>B19</t>
  </si>
  <si>
    <t>B20</t>
  </si>
  <si>
    <t>B21</t>
  </si>
  <si>
    <t>B22</t>
  </si>
  <si>
    <t>B23</t>
  </si>
  <si>
    <t>B24</t>
  </si>
  <si>
    <t>C01</t>
  </si>
  <si>
    <t>C02</t>
  </si>
  <si>
    <t>C03</t>
  </si>
  <si>
    <t>C04</t>
  </si>
  <si>
    <t>C05</t>
  </si>
  <si>
    <t>C06</t>
  </si>
  <si>
    <t>C07</t>
  </si>
  <si>
    <t>C08</t>
  </si>
  <si>
    <t>C09</t>
  </si>
  <si>
    <t>C10</t>
  </si>
  <si>
    <t>C11</t>
  </si>
  <si>
    <t>C12</t>
  </si>
  <si>
    <t>C13</t>
  </si>
  <si>
    <t>C14</t>
  </si>
  <si>
    <t>C15</t>
  </si>
  <si>
    <t>C16</t>
  </si>
  <si>
    <t>C17</t>
  </si>
  <si>
    <t>C18</t>
  </si>
  <si>
    <t>C19</t>
  </si>
  <si>
    <t>C20</t>
  </si>
  <si>
    <t>C21</t>
  </si>
  <si>
    <t>C22</t>
  </si>
  <si>
    <t>C23</t>
  </si>
  <si>
    <t>C24</t>
  </si>
  <si>
    <t>D01</t>
  </si>
  <si>
    <t>D02</t>
  </si>
  <si>
    <t>D03</t>
  </si>
  <si>
    <t>D04</t>
  </si>
  <si>
    <t>D05</t>
  </si>
  <si>
    <t>D06</t>
  </si>
  <si>
    <t>D07</t>
  </si>
  <si>
    <t>D08</t>
  </si>
  <si>
    <t>D09</t>
  </si>
  <si>
    <t>D10</t>
  </si>
  <si>
    <t>D11</t>
  </si>
  <si>
    <t>D12</t>
  </si>
  <si>
    <t>D13</t>
  </si>
  <si>
    <t>D14</t>
  </si>
  <si>
    <t>D15</t>
  </si>
  <si>
    <t>D16</t>
  </si>
  <si>
    <t>D17</t>
  </si>
  <si>
    <t>D18</t>
  </si>
  <si>
    <t>D19</t>
  </si>
  <si>
    <t>D20</t>
  </si>
  <si>
    <t>D21</t>
  </si>
  <si>
    <t>D22</t>
  </si>
  <si>
    <t>D23</t>
  </si>
  <si>
    <t>D24</t>
  </si>
  <si>
    <t>E01</t>
  </si>
  <si>
    <t>E02</t>
  </si>
  <si>
    <t>E03</t>
  </si>
  <si>
    <t>E04</t>
  </si>
  <si>
    <t>E05</t>
  </si>
  <si>
    <t>E06</t>
  </si>
  <si>
    <t>E07</t>
  </si>
  <si>
    <t>E08</t>
  </si>
  <si>
    <t>E09</t>
  </si>
  <si>
    <t>E10</t>
  </si>
  <si>
    <t>E11</t>
  </si>
  <si>
    <t>E12</t>
  </si>
  <si>
    <t>E13</t>
  </si>
  <si>
    <t>E14</t>
  </si>
  <si>
    <t>E15</t>
  </si>
  <si>
    <t>E16</t>
  </si>
  <si>
    <t>E17</t>
  </si>
  <si>
    <t>E18</t>
  </si>
  <si>
    <t>E19</t>
  </si>
  <si>
    <t>E20</t>
  </si>
  <si>
    <t>E21</t>
  </si>
  <si>
    <t>E22</t>
  </si>
  <si>
    <t>E23</t>
  </si>
  <si>
    <t>E24</t>
  </si>
  <si>
    <t>F01</t>
  </si>
  <si>
    <t>F02</t>
  </si>
  <si>
    <t>F03</t>
  </si>
  <si>
    <t>F04</t>
  </si>
  <si>
    <t>F05</t>
  </si>
  <si>
    <t>F06</t>
  </si>
  <si>
    <t>F07</t>
  </si>
  <si>
    <t>F08</t>
  </si>
  <si>
    <t>F09</t>
  </si>
  <si>
    <t>F10</t>
  </si>
  <si>
    <t>F11</t>
  </si>
  <si>
    <t>F12</t>
  </si>
  <si>
    <t>F13</t>
  </si>
  <si>
    <t>F14</t>
  </si>
  <si>
    <t>F15</t>
  </si>
  <si>
    <t>F16</t>
  </si>
  <si>
    <t>F17</t>
  </si>
  <si>
    <t>F18</t>
  </si>
  <si>
    <t>F19</t>
  </si>
  <si>
    <t>F20</t>
  </si>
  <si>
    <t>F21</t>
  </si>
  <si>
    <t>F22</t>
  </si>
  <si>
    <t>F23</t>
  </si>
  <si>
    <t>F24</t>
  </si>
  <si>
    <t>G01</t>
  </si>
  <si>
    <t>G02</t>
  </si>
  <si>
    <t>G03</t>
  </si>
  <si>
    <t>G04</t>
  </si>
  <si>
    <t>G05</t>
  </si>
  <si>
    <t>G06</t>
  </si>
  <si>
    <t>G07</t>
  </si>
  <si>
    <t>G08</t>
  </si>
  <si>
    <t>G09</t>
  </si>
  <si>
    <t>G10</t>
  </si>
  <si>
    <t>G11</t>
  </si>
  <si>
    <t>G12</t>
  </si>
  <si>
    <t>G13</t>
  </si>
  <si>
    <t>G14</t>
  </si>
  <si>
    <t>G15</t>
  </si>
  <si>
    <t>G16</t>
  </si>
  <si>
    <t>G17</t>
  </si>
  <si>
    <t>G18</t>
  </si>
  <si>
    <t>G19</t>
  </si>
  <si>
    <t>G20</t>
  </si>
  <si>
    <t>G21</t>
  </si>
  <si>
    <t>G22</t>
  </si>
  <si>
    <t>G23</t>
  </si>
  <si>
    <t>G24</t>
  </si>
  <si>
    <t>H01</t>
  </si>
  <si>
    <t>H02</t>
  </si>
  <si>
    <t>H03</t>
  </si>
  <si>
    <t>H04</t>
  </si>
  <si>
    <t>H05</t>
  </si>
  <si>
    <t>H06</t>
  </si>
  <si>
    <t>H07</t>
  </si>
  <si>
    <t>H08</t>
  </si>
  <si>
    <t>H09</t>
  </si>
  <si>
    <t>H10</t>
  </si>
  <si>
    <t>H11</t>
  </si>
  <si>
    <t>H12</t>
  </si>
  <si>
    <t>H13</t>
  </si>
  <si>
    <t>H14</t>
  </si>
  <si>
    <t>H15</t>
  </si>
  <si>
    <t>H16</t>
  </si>
  <si>
    <t>H17</t>
  </si>
  <si>
    <t>H18</t>
  </si>
  <si>
    <t>H19</t>
  </si>
  <si>
    <t>H20</t>
  </si>
  <si>
    <t>H21</t>
  </si>
  <si>
    <t>H22</t>
  </si>
  <si>
    <t>H23</t>
  </si>
  <si>
    <t>H24</t>
  </si>
  <si>
    <t>I01</t>
  </si>
  <si>
    <t>I02</t>
  </si>
  <si>
    <t>I03</t>
  </si>
  <si>
    <t>I04</t>
  </si>
  <si>
    <t>I05</t>
  </si>
  <si>
    <t>I06</t>
  </si>
  <si>
    <t>I07</t>
  </si>
  <si>
    <t>I08</t>
  </si>
  <si>
    <t>I09</t>
  </si>
  <si>
    <t>I10</t>
  </si>
  <si>
    <t>I11</t>
  </si>
  <si>
    <t>I12</t>
  </si>
  <si>
    <t>I13</t>
  </si>
  <si>
    <t>I14</t>
  </si>
  <si>
    <t>I15</t>
  </si>
  <si>
    <t>I16</t>
  </si>
  <si>
    <t>I17</t>
  </si>
  <si>
    <t>I18</t>
  </si>
  <si>
    <t>I19</t>
  </si>
  <si>
    <t>I20</t>
  </si>
  <si>
    <t>I21</t>
  </si>
  <si>
    <t>I22</t>
  </si>
  <si>
    <t>I23</t>
  </si>
  <si>
    <t>I24</t>
  </si>
  <si>
    <t>J01</t>
  </si>
  <si>
    <t>J02</t>
  </si>
  <si>
    <t>J03</t>
  </si>
  <si>
    <t>J04</t>
  </si>
  <si>
    <t>J05</t>
  </si>
  <si>
    <t>J06</t>
  </si>
  <si>
    <t>J07</t>
  </si>
  <si>
    <t>J08</t>
  </si>
  <si>
    <t>J09</t>
  </si>
  <si>
    <t>J10</t>
  </si>
  <si>
    <t>J11</t>
  </si>
  <si>
    <t>J12</t>
  </si>
  <si>
    <t>J13</t>
  </si>
  <si>
    <t>J14</t>
  </si>
  <si>
    <t>J15</t>
  </si>
  <si>
    <t>J16</t>
  </si>
  <si>
    <t>J17</t>
  </si>
  <si>
    <t>J18</t>
  </si>
  <si>
    <t>J19</t>
  </si>
  <si>
    <t>J20</t>
  </si>
  <si>
    <t>J21</t>
  </si>
  <si>
    <t>J22</t>
  </si>
  <si>
    <t>J23</t>
  </si>
  <si>
    <t>J24</t>
  </si>
  <si>
    <t>K01</t>
  </si>
  <si>
    <t>K02</t>
  </si>
  <si>
    <t>K03</t>
  </si>
  <si>
    <t>K04</t>
  </si>
  <si>
    <t>K05</t>
  </si>
  <si>
    <t>K06</t>
  </si>
  <si>
    <t>K07</t>
  </si>
  <si>
    <t>K08</t>
  </si>
  <si>
    <t>K09</t>
  </si>
  <si>
    <t>K10</t>
  </si>
  <si>
    <t>K11</t>
  </si>
  <si>
    <t>K12</t>
  </si>
  <si>
    <t>K13</t>
  </si>
  <si>
    <t>K14</t>
  </si>
  <si>
    <t>K15</t>
  </si>
  <si>
    <t>K16</t>
  </si>
  <si>
    <t>K17</t>
  </si>
  <si>
    <t>K18</t>
  </si>
  <si>
    <t>K19</t>
  </si>
  <si>
    <t>K20</t>
  </si>
  <si>
    <t>K21</t>
  </si>
  <si>
    <t>K22</t>
  </si>
  <si>
    <t>K23</t>
  </si>
  <si>
    <t>K24</t>
  </si>
  <si>
    <t>L01</t>
  </si>
  <si>
    <t>L02</t>
  </si>
  <si>
    <t>L03</t>
  </si>
  <si>
    <t>L04</t>
  </si>
  <si>
    <t>L05</t>
  </si>
  <si>
    <t>L06</t>
  </si>
  <si>
    <t>L07</t>
  </si>
  <si>
    <t>L08</t>
  </si>
  <si>
    <t>L09</t>
  </si>
  <si>
    <t>L10</t>
  </si>
  <si>
    <t>L11</t>
  </si>
  <si>
    <t>L12</t>
  </si>
  <si>
    <t>L13</t>
  </si>
  <si>
    <t>L14</t>
  </si>
  <si>
    <t>L15</t>
  </si>
  <si>
    <t>L16</t>
  </si>
  <si>
    <t>L17</t>
  </si>
  <si>
    <t>L18</t>
  </si>
  <si>
    <t>L19</t>
  </si>
  <si>
    <t>L20</t>
  </si>
  <si>
    <t>L21</t>
  </si>
  <si>
    <t>L22</t>
  </si>
  <si>
    <t>L23</t>
  </si>
  <si>
    <t>L24</t>
  </si>
  <si>
    <t>M01</t>
  </si>
  <si>
    <t>M02</t>
  </si>
  <si>
    <t>M03</t>
  </si>
  <si>
    <t>M04</t>
  </si>
  <si>
    <t>M05</t>
  </si>
  <si>
    <t>M06</t>
  </si>
  <si>
    <t>M07</t>
  </si>
  <si>
    <t>M08</t>
  </si>
  <si>
    <t>M09</t>
  </si>
  <si>
    <t>M10</t>
  </si>
  <si>
    <t>M11</t>
  </si>
  <si>
    <t>M12</t>
  </si>
  <si>
    <t>M13</t>
  </si>
  <si>
    <t>M14</t>
  </si>
  <si>
    <t>M15</t>
  </si>
  <si>
    <t>M16</t>
  </si>
  <si>
    <t>M17</t>
  </si>
  <si>
    <t>M18</t>
  </si>
  <si>
    <t>M19</t>
  </si>
  <si>
    <t>M20</t>
  </si>
  <si>
    <t>M21</t>
  </si>
  <si>
    <t>M22</t>
  </si>
  <si>
    <t>M23</t>
  </si>
  <si>
    <t>M24</t>
  </si>
  <si>
    <t>N01</t>
  </si>
  <si>
    <t>N02</t>
  </si>
  <si>
    <t>N03</t>
  </si>
  <si>
    <t>N04</t>
  </si>
  <si>
    <t>N05</t>
  </si>
  <si>
    <t>N06</t>
  </si>
  <si>
    <t>N07</t>
  </si>
  <si>
    <t>N08</t>
  </si>
  <si>
    <t>N09</t>
  </si>
  <si>
    <t>N10</t>
  </si>
  <si>
    <t>N11</t>
  </si>
  <si>
    <t>N12</t>
  </si>
  <si>
    <t>N13</t>
  </si>
  <si>
    <t>N14</t>
  </si>
  <si>
    <t>N15</t>
  </si>
  <si>
    <t>N16</t>
  </si>
  <si>
    <t>N17</t>
  </si>
  <si>
    <t>N18</t>
  </si>
  <si>
    <t>N19</t>
  </si>
  <si>
    <t>N20</t>
  </si>
  <si>
    <t>N21</t>
  </si>
  <si>
    <t>N22</t>
  </si>
  <si>
    <t>N23</t>
  </si>
  <si>
    <t>N24</t>
  </si>
  <si>
    <t>O01</t>
  </si>
  <si>
    <t>O02</t>
  </si>
  <si>
    <t>O03</t>
  </si>
  <si>
    <t>O04</t>
  </si>
  <si>
    <t>O05</t>
  </si>
  <si>
    <t>O06</t>
  </si>
  <si>
    <t>O07</t>
  </si>
  <si>
    <t>O08</t>
  </si>
  <si>
    <t>O09</t>
  </si>
  <si>
    <t>O10</t>
  </si>
  <si>
    <t>O11</t>
  </si>
  <si>
    <t>O12</t>
  </si>
  <si>
    <t>O13</t>
  </si>
  <si>
    <t>O14</t>
  </si>
  <si>
    <t>O15</t>
  </si>
  <si>
    <t>O16</t>
  </si>
  <si>
    <t>O17</t>
  </si>
  <si>
    <t>O18</t>
  </si>
  <si>
    <t>O19</t>
  </si>
  <si>
    <t>O20</t>
  </si>
  <si>
    <t>O21</t>
  </si>
  <si>
    <t>O22</t>
  </si>
  <si>
    <t>O23</t>
  </si>
  <si>
    <t>O24</t>
  </si>
  <si>
    <t>P01</t>
  </si>
  <si>
    <t>P02</t>
  </si>
  <si>
    <t>P03</t>
  </si>
  <si>
    <t>P04</t>
  </si>
  <si>
    <t>P05</t>
  </si>
  <si>
    <t>P06</t>
  </si>
  <si>
    <t>P07</t>
  </si>
  <si>
    <t>P08</t>
  </si>
  <si>
    <t>P09</t>
  </si>
  <si>
    <t>P10</t>
  </si>
  <si>
    <t>P11</t>
  </si>
  <si>
    <t>P12</t>
  </si>
  <si>
    <t>P13</t>
  </si>
  <si>
    <t>P14</t>
  </si>
  <si>
    <t>P15</t>
  </si>
  <si>
    <t>P16</t>
  </si>
  <si>
    <t>P17</t>
  </si>
  <si>
    <t>P18</t>
  </si>
  <si>
    <t>P19</t>
  </si>
  <si>
    <t>P20</t>
  </si>
  <si>
    <t>P21</t>
  </si>
  <si>
    <t>P22</t>
  </si>
  <si>
    <t>P23</t>
  </si>
  <si>
    <t>P24</t>
  </si>
  <si>
    <t>Well4</t>
  </si>
  <si>
    <t>NTC</t>
  </si>
  <si>
    <t>standard1</t>
  </si>
  <si>
    <t>standard2</t>
  </si>
  <si>
    <t>standard3</t>
  </si>
  <si>
    <t>standard4</t>
  </si>
  <si>
    <t>standard5</t>
  </si>
  <si>
    <t>library1 QC sets</t>
  </si>
  <si>
    <t>library1 dilution1</t>
  </si>
  <si>
    <t>library1 dilution2</t>
  </si>
  <si>
    <t>library2 QC sets</t>
  </si>
  <si>
    <t>library2 dilution1</t>
  </si>
  <si>
    <t>library2 dilution2</t>
  </si>
  <si>
    <t>library3 QC sets</t>
  </si>
  <si>
    <t>library3 dilution1</t>
  </si>
  <si>
    <t>library3 dilution2</t>
  </si>
  <si>
    <t>library4 QC sets</t>
  </si>
  <si>
    <t>library4 dilution1</t>
  </si>
  <si>
    <t>library4 dilution2</t>
  </si>
  <si>
    <t>library5 QC sets</t>
  </si>
  <si>
    <t>library5 dilution1</t>
  </si>
  <si>
    <t>library7 dilution2</t>
  </si>
  <si>
    <t>library6 QC sets</t>
  </si>
  <si>
    <t>library6 dilution1</t>
  </si>
  <si>
    <t>library6 dilution2</t>
  </si>
  <si>
    <t>library7 QC sets</t>
  </si>
  <si>
    <t>library7 dilution1</t>
  </si>
  <si>
    <t>library8 QC sets</t>
  </si>
  <si>
    <t>library8 dilution1</t>
  </si>
  <si>
    <t>library8 dilution2</t>
  </si>
  <si>
    <t>library9 QC sets</t>
  </si>
  <si>
    <t>library9 dilution1</t>
  </si>
  <si>
    <t>library9 dilution2</t>
  </si>
  <si>
    <t>library10 QC sets</t>
  </si>
  <si>
    <t>library10 dilution1</t>
  </si>
  <si>
    <t>library10 dilution2</t>
  </si>
  <si>
    <t>library11 QC sets</t>
  </si>
  <si>
    <t>library11 dilution1</t>
  </si>
  <si>
    <t>library11 dilution2</t>
  </si>
  <si>
    <t>library12 QC sets</t>
  </si>
  <si>
    <t>library12 dilution1</t>
  </si>
  <si>
    <t>library12 dilution2</t>
  </si>
  <si>
    <t>library13 QC sets</t>
  </si>
  <si>
    <t>library13 dilution1</t>
  </si>
  <si>
    <t>library13 dilution2</t>
  </si>
  <si>
    <t>library14 QC sets</t>
  </si>
  <si>
    <t>library14 dilution1</t>
  </si>
  <si>
    <t>library14 dilution2</t>
  </si>
  <si>
    <t>library15 QC sets</t>
  </si>
  <si>
    <t>library15 dilution1</t>
  </si>
  <si>
    <t>library15 dilution2</t>
  </si>
  <si>
    <t>library16 QC sets</t>
  </si>
  <si>
    <t>library16 dilution1</t>
  </si>
  <si>
    <t>library16 dilution2</t>
  </si>
  <si>
    <t>library17 QC sets</t>
  </si>
  <si>
    <t>library17dilution1</t>
  </si>
  <si>
    <t>library17 dilution2</t>
  </si>
  <si>
    <t>library18 QC sets</t>
  </si>
  <si>
    <t>library18 dilution1</t>
  </si>
  <si>
    <t>library18 dilution2</t>
  </si>
  <si>
    <t>library19 QC sets</t>
  </si>
  <si>
    <t>library19 dilution1</t>
  </si>
  <si>
    <t>library19 dilution2</t>
  </si>
  <si>
    <t>library20 QC sets</t>
  </si>
  <si>
    <t>library20 dilution1</t>
  </si>
  <si>
    <t>library20 dilution2</t>
  </si>
  <si>
    <t>library21 QC sets</t>
  </si>
  <si>
    <t>library21dilution1</t>
  </si>
  <si>
    <t>library21 dilution2</t>
  </si>
  <si>
    <t>library22 QC sets</t>
  </si>
  <si>
    <t>library22 dilution1</t>
  </si>
  <si>
    <t>library22 dilution2</t>
  </si>
  <si>
    <t>library23 QC sets</t>
  </si>
  <si>
    <t>library23 dilution1</t>
  </si>
  <si>
    <t>library23 dilution2</t>
  </si>
  <si>
    <t>library24 QC sets</t>
  </si>
  <si>
    <t>library24 dilution1</t>
  </si>
  <si>
    <t>library24 dilution2</t>
  </si>
  <si>
    <t>library25 QC sets</t>
  </si>
  <si>
    <t>library25dilution1</t>
  </si>
  <si>
    <t>library25 dilution2</t>
  </si>
  <si>
    <t>library26 QC sets</t>
  </si>
  <si>
    <t>library26 dilution1</t>
  </si>
  <si>
    <t>library26 dilution2</t>
  </si>
  <si>
    <t>library27 QC sets</t>
  </si>
  <si>
    <t>library27 dilution1</t>
  </si>
  <si>
    <t>library27 dilution2</t>
  </si>
  <si>
    <t>library28 QC sets</t>
  </si>
  <si>
    <t>library28 dilution1</t>
  </si>
  <si>
    <t>library28 dilution2</t>
  </si>
  <si>
    <t>library29 QC sets</t>
  </si>
  <si>
    <t>library29dilution1</t>
  </si>
  <si>
    <t>library29 dilution2</t>
  </si>
  <si>
    <t>library30 QC sets</t>
  </si>
  <si>
    <t>library30 dilution1</t>
  </si>
  <si>
    <t>library30 dilution2</t>
  </si>
  <si>
    <t>Value4</t>
  </si>
  <si>
    <t>Library #</t>
  </si>
  <si>
    <t>sample library 1</t>
  </si>
  <si>
    <t>sample library 2</t>
  </si>
  <si>
    <t>sample library 3</t>
  </si>
  <si>
    <t>sample library 4</t>
  </si>
  <si>
    <t>sample library 5</t>
  </si>
  <si>
    <t>sample library 6</t>
  </si>
  <si>
    <t>sample library 7</t>
  </si>
  <si>
    <t>sample library 8</t>
  </si>
  <si>
    <t>sample library 9</t>
  </si>
  <si>
    <t>sample library 10</t>
  </si>
  <si>
    <t>sample library 11</t>
  </si>
  <si>
    <t>sample library 12</t>
  </si>
  <si>
    <t>sample library 13</t>
  </si>
  <si>
    <t>sample library 14</t>
  </si>
  <si>
    <t>sample library 15</t>
  </si>
  <si>
    <t>sample library 16</t>
  </si>
  <si>
    <t>sample library 17</t>
  </si>
  <si>
    <t>sample library 18</t>
  </si>
  <si>
    <t>sample library 19</t>
  </si>
  <si>
    <t>sample library 20</t>
  </si>
  <si>
    <t>sample library 21</t>
  </si>
  <si>
    <t>sample library 22</t>
  </si>
  <si>
    <t>sample library 23</t>
  </si>
  <si>
    <t>sample library 24</t>
  </si>
  <si>
    <t>sample library 25</t>
  </si>
  <si>
    <t>sample library 26</t>
  </si>
  <si>
    <t>sample library 27</t>
  </si>
  <si>
    <t>sample library 28</t>
  </si>
  <si>
    <t>sample library 29</t>
  </si>
  <si>
    <t>sample library 30</t>
  </si>
  <si>
    <t>Total Primer Pairs</t>
  </si>
  <si>
    <t>Total</t>
  </si>
  <si>
    <t>Experimental</t>
  </si>
  <si>
    <t xml:space="preserve">Generally, only change data in yellow or orange cells. Gray and white cells contain formulas for calculation or results. Please do not change them. </t>
  </si>
  <si>
    <t>.</t>
  </si>
  <si>
    <t>average</t>
  </si>
  <si>
    <t>NTC QC</t>
  </si>
  <si>
    <t>undetermined</t>
  </si>
  <si>
    <t>STDEV</t>
  </si>
  <si>
    <t>Copies/ul</t>
  </si>
  <si>
    <t>Dilution Fold</t>
  </si>
  <si>
    <t>Template dilution factor</t>
  </si>
  <si>
    <t>Template dilution factor (dilution fold from original library)</t>
  </si>
  <si>
    <t>Slope QC</t>
  </si>
  <si>
    <t>Table 1</t>
  </si>
  <si>
    <t>pM</t>
  </si>
  <si>
    <t>library5 dilution2</t>
  </si>
  <si>
    <t>Cat #</t>
  </si>
  <si>
    <t>Panel name</t>
  </si>
  <si>
    <t># primer pairs</t>
  </si>
  <si>
    <t>NGHS-001X</t>
  </si>
  <si>
    <t>Breast cancer</t>
  </si>
  <si>
    <t>NGHS-002X</t>
  </si>
  <si>
    <t>Colorectal cancer</t>
  </si>
  <si>
    <t>NGHS-003X</t>
  </si>
  <si>
    <t>Myeloid Neoplasms</t>
  </si>
  <si>
    <t>NGHS-004X</t>
  </si>
  <si>
    <t>Liver cancer</t>
  </si>
  <si>
    <t>NGHS-005X</t>
  </si>
  <si>
    <t>Lung cancer</t>
  </si>
  <si>
    <t>NGHS-006X</t>
  </si>
  <si>
    <t>Ovarian cancer</t>
  </si>
  <si>
    <t>NGHS-007X</t>
  </si>
  <si>
    <t>Prostate cancer</t>
  </si>
  <si>
    <t>NGHS-008X</t>
  </si>
  <si>
    <t>Gastric cancer</t>
  </si>
  <si>
    <t>NGHS-009X</t>
  </si>
  <si>
    <t>Cardiomyopathy</t>
  </si>
  <si>
    <t>NGHS-011X</t>
  </si>
  <si>
    <t>Carrier testing</t>
  </si>
  <si>
    <t>NGHS-013X</t>
  </si>
  <si>
    <t>Cancer predisposition</t>
  </si>
  <si>
    <t>NGHS-501X</t>
  </si>
  <si>
    <t>Comprehensive cancer</t>
  </si>
  <si>
    <t>NGHS-101X</t>
  </si>
  <si>
    <t>Clinically relevant</t>
  </si>
  <si>
    <t>NGHS-102X</t>
  </si>
  <si>
    <t>BRCA1 and BRCA2</t>
  </si>
  <si>
    <t>NGHS-201X</t>
  </si>
  <si>
    <t>Actionable mutations</t>
  </si>
  <si>
    <t xml:space="preserve">Notes: </t>
  </si>
  <si>
    <t>If both dilutions result in Ct values within the dynamic range of standards, use pM values from the most concentrated library dilution. If one dilution only falls within the dynamic range of standards, choose the pM value from the dilution that yields a Ct value within the dynamic range of standards</t>
  </si>
  <si>
    <t>Instructions for analyzing GeneRead DNAseq Library Quant Array (Ion Torrent) results with this file:</t>
  </si>
  <si>
    <r>
      <t xml:space="preserve">1. Raw data worksheet: </t>
    </r>
    <r>
      <rPr>
        <sz val="10"/>
        <rFont val="Arial"/>
        <family val="2"/>
      </rPr>
      <t>Copy and paste the C</t>
    </r>
    <r>
      <rPr>
        <vertAlign val="subscript"/>
        <sz val="10"/>
        <rFont val="Arial"/>
        <family val="2"/>
      </rPr>
      <t>t</t>
    </r>
    <r>
      <rPr>
        <sz val="10"/>
        <rFont val="Arial"/>
        <family val="2"/>
      </rPr>
      <t xml:space="preserve"> values from the real-time PCR instrument runs of your experimental samples to the yellow section of the "Raw data" worksheet starting at cell B2. </t>
    </r>
  </si>
  <si>
    <r>
      <t xml:space="preserve">2. Sample library dilution: </t>
    </r>
    <r>
      <rPr>
        <sz val="10"/>
        <rFont val="Arial"/>
        <family val="2"/>
      </rPr>
      <t>Input your sample library dilution fold (in orange) if you use different dilution fold other than recommended ones in Handbook.</t>
    </r>
  </si>
  <si>
    <r>
      <t xml:space="preserve">3. Library information: </t>
    </r>
    <r>
      <rPr>
        <sz val="10"/>
        <rFont val="Arial"/>
        <family val="2"/>
      </rPr>
      <t xml:space="preserve">Change the total primer pairs (in orange) according to corresponding GeneRead NGS DNAseq Gene Panel (Find the primer pair information in Table 1 in the same worksheet. This is critical for target enrichment QC). Input your library insert size (in orange). This will be used for size adjustment to account for the difference in size between the average amplicon length of the library and the DNA standard (183 bp).    </t>
    </r>
  </si>
  <si>
    <r>
      <t xml:space="preserve">4. QC report: </t>
    </r>
    <r>
      <rPr>
        <sz val="10"/>
        <rFont val="Arial"/>
        <family val="2"/>
      </rPr>
      <t xml:space="preserve">All NTC should be more than 29. Slope should be within </t>
    </r>
    <r>
      <rPr>
        <sz val="10"/>
        <rFont val="Calibri"/>
        <family val="2"/>
      </rPr>
      <t>–</t>
    </r>
    <r>
      <rPr>
        <sz val="10"/>
        <rFont val="Arial"/>
        <family val="2"/>
      </rPr>
      <t xml:space="preserve">3.1 to </t>
    </r>
    <r>
      <rPr>
        <sz val="10"/>
        <rFont val="Calibri"/>
        <family val="2"/>
      </rPr>
      <t>–</t>
    </r>
    <r>
      <rPr>
        <sz val="10"/>
        <rFont val="Arial"/>
        <family val="2"/>
      </rPr>
      <t xml:space="preserve">3.6. Standard deviation for triplicates should be &lt;0.4. </t>
    </r>
  </si>
  <si>
    <r>
      <t xml:space="preserve">5. Results: </t>
    </r>
    <r>
      <rPr>
        <sz val="10"/>
        <rFont val="Arial"/>
        <family val="2"/>
      </rPr>
      <t xml:space="preserve">Template dilution factors (dilution fold from original library) are displayed, which you can use to dilute your original libraries (to 4 pM). Use 25 </t>
    </r>
    <r>
      <rPr>
        <sz val="10"/>
        <rFont val="Calibri"/>
        <family val="2"/>
      </rPr>
      <t>µ</t>
    </r>
    <r>
      <rPr>
        <sz val="10"/>
        <rFont val="Arial"/>
        <family val="2"/>
      </rPr>
      <t>l of diluted library for emPCR, which is recommended from Ion Torrent template kit.</t>
    </r>
    <r>
      <rPr>
        <sz val="10"/>
        <color indexed="10"/>
        <rFont val="Arial"/>
        <family val="2"/>
      </rPr>
      <t xml:space="preserve"> </t>
    </r>
    <r>
      <rPr>
        <sz val="10"/>
        <rFont val="Arial"/>
        <family val="2"/>
      </rPr>
      <t xml:space="preserve">Target Enrichment procedure is  monitored by using spikein primers to measure control templates. The control template amount should be in a reasonable range in the library. All libraries should display "Pass" or "Marginal" for processing to sequencing.      </t>
    </r>
  </si>
  <si>
    <r>
      <t>6. Calculations:</t>
    </r>
    <r>
      <rPr>
        <sz val="10"/>
        <rFont val="Arial"/>
        <family val="2"/>
      </rPr>
      <t xml:space="preserve"> To view the formulas and equations used to calculate the QC data and results, you may review but not alter the "Calculations" worksheet. </t>
    </r>
  </si>
  <si>
    <t>Raw Ct</t>
  </si>
  <si>
    <t>Dilution fold</t>
  </si>
  <si>
    <t>Library size</t>
  </si>
  <si>
    <t>Total primer pair</t>
  </si>
  <si>
    <t>If Ct values from both dilutions fall out of range (low Ct), the library is too concentrated. We recommend checking the concentration using BioAnalyzer or QIAxcel and diluting the library to about 1 nM, and repeating library quantification using the GeneRead Library Quant System.</t>
  </si>
  <si>
    <t>If Ct values from both dilutions fall out of range (high Ct), the library concentration is too low and not good for proceeding to sequencing. Library construction has to be repeated.</t>
  </si>
  <si>
    <t>Slope</t>
  </si>
  <si>
    <t>Intercept</t>
  </si>
  <si>
    <t>QC score</t>
  </si>
  <si>
    <t>QC result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</si>
</sst>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15" x14ac:knownFonts="1">
    <font>
      <sz val="11"/>
      <color theme="1"/>
      <name val="Calibri"/>
      <family val="2"/>
      <scheme val="minor"/>
    </font>
    <font>
      <b/>
      <sz val="10"/>
      <name val="Arial"/>
      <family val="2"/>
    </font>
    <font>
      <sz val="10"/>
      <name val="Arial"/>
      <family val="2"/>
    </font>
    <font>
      <vertAlign val="subscript"/>
      <sz val="10"/>
      <name val="Arial"/>
      <family val="2"/>
    </font>
    <font>
      <sz val="10"/>
      <name val="Arial"/>
      <family val="2"/>
    </font>
    <font>
      <b/>
      <sz val="8"/>
      <name val="Arial"/>
      <family val="2"/>
    </font>
    <font>
      <sz val="10"/>
      <color indexed="10"/>
      <name val="Arial"/>
      <family val="2"/>
    </font>
    <font>
      <sz val="10"/>
      <name val="Calibri"/>
      <family val="2"/>
    </font>
    <font>
      <sz val="11"/>
      <color rgb="FFFF0000"/>
      <name val="Calibri"/>
      <family val="2"/>
      <scheme val="minor"/>
    </font>
    <font>
      <sz val="10"/>
      <color rgb="FFFF0000"/>
      <name val="Arial"/>
      <family val="2"/>
    </font>
    <font>
      <u/>
      <sz val="10"/>
      <color indexed="12"/>
      <name val="Arial"/>
      <family val="2"/>
    </font>
    <font>
      <sz val="11"/>
      <color theme="1"/>
      <name val="Arial"/>
      <family val="2"/>
    </font>
    <font>
      <b/>
      <sz val="11"/>
      <color theme="1"/>
      <name val="Arial"/>
      <family val="2"/>
    </font>
    <font>
      <sz val="10"/>
      <color theme="1"/>
      <name val="Arial"/>
      <family val="2"/>
    </font>
    <font>
      <b/>
      <sz val="10"/>
      <color theme="1"/>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9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4" fillId="0" borderId="0"/>
    <xf numFmtId="0" fontId="2" fillId="0" borderId="0"/>
    <xf numFmtId="0" fontId="2" fillId="0" borderId="0"/>
    <xf numFmtId="0" fontId="10" fillId="0" borderId="0" applyNumberFormat="0" applyFill="0" applyBorder="0" applyAlignment="0" applyProtection="0">
      <alignment vertical="top"/>
      <protection locked="0"/>
    </xf>
  </cellStyleXfs>
  <cellXfs count="93">
    <xf numFmtId="0" fontId="0" fillId="0" borderId="0" xfId="0"/>
    <xf numFmtId="0" fontId="4" fillId="0" borderId="0" xfId="1" applyFill="1" applyBorder="1"/>
    <xf numFmtId="2" fontId="1" fillId="0" borderId="0" xfId="0" applyNumberFormat="1" applyFont="1"/>
    <xf numFmtId="164" fontId="1" fillId="0" borderId="0" xfId="0" applyNumberFormat="1" applyFont="1"/>
    <xf numFmtId="0" fontId="1" fillId="2" borderId="1" xfId="2" applyFont="1" applyFill="1" applyBorder="1" applyAlignment="1">
      <alignment horizontal="center" vertical="center"/>
    </xf>
    <xf numFmtId="0" fontId="2" fillId="2" borderId="1" xfId="2" applyFont="1" applyFill="1" applyBorder="1"/>
    <xf numFmtId="0" fontId="1" fillId="4" borderId="1" xfId="2" applyFont="1" applyFill="1" applyBorder="1" applyAlignment="1">
      <alignment horizontal="center" vertical="center"/>
    </xf>
    <xf numFmtId="0" fontId="1" fillId="4" borderId="2" xfId="2" applyFont="1" applyFill="1" applyBorder="1" applyAlignment="1">
      <alignment horizontal="center" vertical="center"/>
    </xf>
    <xf numFmtId="0" fontId="2" fillId="0" borderId="1" xfId="2" applyFont="1" applyFill="1" applyBorder="1" applyAlignment="1">
      <alignment horizontal="center" vertical="center"/>
    </xf>
    <xf numFmtId="0" fontId="2" fillId="0" borderId="3" xfId="2" applyFill="1" applyBorder="1"/>
    <xf numFmtId="0" fontId="2" fillId="5" borderId="3" xfId="2" applyFont="1" applyFill="1" applyBorder="1"/>
    <xf numFmtId="0" fontId="2" fillId="0" borderId="1" xfId="2" applyFill="1" applyBorder="1"/>
    <xf numFmtId="0" fontId="2" fillId="5" borderId="1" xfId="2" applyFont="1" applyFill="1" applyBorder="1"/>
    <xf numFmtId="0" fontId="2" fillId="0" borderId="4" xfId="2" applyFill="1" applyBorder="1"/>
    <xf numFmtId="0" fontId="2" fillId="5" borderId="4" xfId="2" applyFont="1" applyFill="1" applyBorder="1"/>
    <xf numFmtId="0" fontId="2" fillId="0" borderId="1" xfId="0" applyFont="1" applyBorder="1" applyAlignment="1">
      <alignment horizontal="center"/>
    </xf>
    <xf numFmtId="0" fontId="1" fillId="0" borderId="1" xfId="2" applyFont="1" applyFill="1" applyBorder="1" applyAlignment="1">
      <alignment horizontal="center" vertical="center"/>
    </xf>
    <xf numFmtId="0" fontId="2" fillId="0" borderId="0" xfId="2"/>
    <xf numFmtId="0" fontId="2" fillId="0" borderId="0" xfId="2" applyBorder="1"/>
    <xf numFmtId="0" fontId="2" fillId="0" borderId="0" xfId="2" applyFill="1" applyBorder="1"/>
    <xf numFmtId="0" fontId="8" fillId="0" borderId="0" xfId="0" applyFont="1"/>
    <xf numFmtId="0" fontId="0" fillId="0" borderId="0" xfId="0" applyFill="1" applyBorder="1"/>
    <xf numFmtId="0" fontId="1" fillId="0" borderId="0" xfId="2" applyFont="1" applyFill="1" applyBorder="1" applyAlignment="1">
      <alignment horizontal="center" vertical="center"/>
    </xf>
    <xf numFmtId="0" fontId="2" fillId="6" borderId="1" xfId="2" applyFont="1" applyFill="1" applyBorder="1" applyAlignment="1">
      <alignment horizontal="center" vertical="center"/>
    </xf>
    <xf numFmtId="0" fontId="5" fillId="0" borderId="0" xfId="0" applyFont="1" applyFill="1" applyBorder="1" applyAlignment="1">
      <alignment vertical="center" wrapText="1"/>
    </xf>
    <xf numFmtId="0" fontId="2" fillId="0" borderId="0" xfId="0" applyFont="1" applyFill="1" applyBorder="1"/>
    <xf numFmtId="0" fontId="9" fillId="0" borderId="0" xfId="0" applyFont="1" applyFill="1" applyBorder="1"/>
    <xf numFmtId="0" fontId="0" fillId="0" borderId="0" xfId="0" applyAlignment="1">
      <alignment horizontal="center"/>
    </xf>
    <xf numFmtId="165" fontId="2" fillId="0" borderId="1" xfId="2" quotePrefix="1" applyNumberFormat="1" applyFont="1" applyFill="1" applyBorder="1" applyAlignment="1">
      <alignment horizontal="center" vertical="center"/>
    </xf>
    <xf numFmtId="0" fontId="2" fillId="0" borderId="1" xfId="2" quotePrefix="1" applyFont="1" applyFill="1" applyBorder="1" applyAlignment="1">
      <alignment horizontal="center" vertical="center"/>
    </xf>
    <xf numFmtId="0" fontId="2" fillId="0" borderId="5" xfId="2" applyFont="1" applyFill="1" applyBorder="1" applyAlignment="1">
      <alignment horizontal="center" vertical="center"/>
    </xf>
    <xf numFmtId="0" fontId="2" fillId="5" borderId="5" xfId="2" applyFill="1" applyBorder="1"/>
    <xf numFmtId="0" fontId="1" fillId="8" borderId="6" xfId="2" applyFont="1" applyFill="1" applyBorder="1" applyAlignment="1">
      <alignment horizontal="center"/>
    </xf>
    <xf numFmtId="165" fontId="2" fillId="0" borderId="1" xfId="2" applyNumberFormat="1" applyFont="1" applyFill="1" applyBorder="1" applyAlignment="1">
      <alignment horizontal="center" vertical="center"/>
    </xf>
    <xf numFmtId="0" fontId="2" fillId="0" borderId="1" xfId="3" applyFill="1" applyBorder="1"/>
    <xf numFmtId="0" fontId="2" fillId="0" borderId="0" xfId="2" applyFont="1" applyFill="1" applyBorder="1" applyAlignment="1">
      <alignment horizontal="center" vertical="center"/>
    </xf>
    <xf numFmtId="0" fontId="1" fillId="4" borderId="1" xfId="2" applyFont="1" applyFill="1" applyBorder="1" applyAlignment="1">
      <alignment horizontal="center" vertical="center" wrapText="1"/>
    </xf>
    <xf numFmtId="0" fontId="1" fillId="4" borderId="6" xfId="2" applyFont="1" applyFill="1" applyBorder="1" applyAlignment="1">
      <alignment horizontal="center" vertical="center"/>
    </xf>
    <xf numFmtId="0" fontId="2" fillId="5" borderId="1" xfId="2" applyFill="1" applyBorder="1"/>
    <xf numFmtId="0" fontId="1" fillId="4" borderId="12" xfId="2" applyFont="1" applyFill="1" applyBorder="1" applyAlignment="1">
      <alignment horizontal="center" vertical="center"/>
    </xf>
    <xf numFmtId="0" fontId="2" fillId="0" borderId="12" xfId="2" applyFont="1" applyFill="1" applyBorder="1" applyAlignment="1">
      <alignment horizontal="center" vertical="center"/>
    </xf>
    <xf numFmtId="0" fontId="1" fillId="4" borderId="6" xfId="2" applyFont="1" applyFill="1" applyBorder="1" applyAlignment="1">
      <alignment horizontal="center" vertical="center" wrapText="1"/>
    </xf>
    <xf numFmtId="0" fontId="0" fillId="0" borderId="0" xfId="0" applyFill="1" applyBorder="1" applyAlignment="1">
      <alignment horizontal="center"/>
    </xf>
    <xf numFmtId="165" fontId="2" fillId="0" borderId="0" xfId="2" applyNumberFormat="1" applyFont="1" applyFill="1" applyBorder="1" applyAlignment="1">
      <alignment horizontal="center" vertical="center"/>
    </xf>
    <xf numFmtId="0" fontId="1" fillId="2" borderId="1" xfId="2" applyFont="1" applyFill="1" applyBorder="1" applyAlignment="1">
      <alignment horizontal="center" vertical="center"/>
    </xf>
    <xf numFmtId="0" fontId="2" fillId="2" borderId="1" xfId="2" applyFont="1" applyFill="1" applyBorder="1"/>
    <xf numFmtId="0" fontId="1" fillId="4" borderId="1" xfId="2" applyFont="1" applyFill="1" applyBorder="1" applyAlignment="1">
      <alignment horizontal="center" vertical="center"/>
    </xf>
    <xf numFmtId="0" fontId="1" fillId="4" borderId="2" xfId="2" applyFont="1" applyFill="1" applyBorder="1" applyAlignment="1">
      <alignment horizontal="center" vertical="center"/>
    </xf>
    <xf numFmtId="0" fontId="1" fillId="4" borderId="5" xfId="2" applyFont="1" applyFill="1" applyBorder="1" applyAlignment="1">
      <alignment horizontal="center" vertical="center"/>
    </xf>
    <xf numFmtId="0" fontId="11" fillId="0" borderId="0" xfId="0" applyFont="1"/>
    <xf numFmtId="0" fontId="11" fillId="0" borderId="1" xfId="0" applyFont="1" applyFill="1" applyBorder="1"/>
    <xf numFmtId="0" fontId="11" fillId="0" borderId="1" xfId="0" applyFont="1" applyBorder="1"/>
    <xf numFmtId="0" fontId="11" fillId="8" borderId="21" xfId="0" applyFont="1" applyFill="1" applyBorder="1" applyAlignment="1">
      <alignment wrapText="1"/>
    </xf>
    <xf numFmtId="0" fontId="13" fillId="0" borderId="0" xfId="0" applyFont="1"/>
    <xf numFmtId="0" fontId="11" fillId="9" borderId="1" xfId="0" applyFont="1" applyFill="1" applyBorder="1"/>
    <xf numFmtId="0" fontId="11" fillId="0" borderId="15" xfId="0" applyFont="1" applyBorder="1"/>
    <xf numFmtId="0" fontId="11" fillId="0" borderId="16" xfId="0" applyFont="1" applyBorder="1"/>
    <xf numFmtId="0" fontId="11" fillId="0" borderId="7" xfId="0" applyFont="1" applyBorder="1"/>
    <xf numFmtId="0" fontId="11" fillId="0" borderId="1" xfId="0" applyFont="1" applyFill="1" applyBorder="1" applyAlignment="1">
      <alignment horizontal="center"/>
    </xf>
    <xf numFmtId="0" fontId="11" fillId="0" borderId="0" xfId="0" applyFont="1" applyFill="1"/>
    <xf numFmtId="0" fontId="11" fillId="0" borderId="1" xfId="0" applyFont="1" applyBorder="1" applyAlignment="1">
      <alignment horizontal="center"/>
    </xf>
    <xf numFmtId="0" fontId="14" fillId="8" borderId="1" xfId="0" applyFont="1" applyFill="1" applyBorder="1" applyAlignment="1">
      <alignment horizontal="center"/>
    </xf>
    <xf numFmtId="0" fontId="13" fillId="8" borderId="1" xfId="0" applyFont="1" applyFill="1" applyBorder="1" applyAlignment="1">
      <alignment horizontal="center"/>
    </xf>
    <xf numFmtId="0" fontId="13" fillId="0" borderId="1" xfId="0" applyFont="1" applyFill="1" applyBorder="1"/>
    <xf numFmtId="0" fontId="13" fillId="7" borderId="1" xfId="0" applyFont="1" applyFill="1" applyBorder="1" applyAlignment="1">
      <alignment horizontal="center"/>
    </xf>
    <xf numFmtId="0" fontId="11" fillId="8" borderId="9" xfId="0" applyFont="1" applyFill="1" applyBorder="1" applyAlignment="1">
      <alignment horizontal="center"/>
    </xf>
    <xf numFmtId="0" fontId="11" fillId="8" borderId="0" xfId="0" applyFont="1" applyFill="1" applyBorder="1" applyAlignment="1">
      <alignment horizontal="center"/>
    </xf>
    <xf numFmtId="0" fontId="11" fillId="8" borderId="8" xfId="0" applyFont="1" applyFill="1" applyBorder="1" applyAlignment="1">
      <alignment horizontal="center"/>
    </xf>
    <xf numFmtId="0" fontId="11" fillId="0" borderId="9" xfId="0" applyFont="1" applyBorder="1" applyAlignment="1">
      <alignment horizontal="center"/>
    </xf>
    <xf numFmtId="0" fontId="11" fillId="0" borderId="0" xfId="0" applyFont="1" applyBorder="1" applyAlignment="1">
      <alignment horizontal="center"/>
    </xf>
    <xf numFmtId="0" fontId="11" fillId="0" borderId="8" xfId="0" applyFont="1" applyBorder="1" applyAlignment="1">
      <alignment horizontal="center"/>
    </xf>
    <xf numFmtId="0" fontId="11" fillId="8" borderId="17" xfId="0" applyFont="1" applyFill="1" applyBorder="1" applyAlignment="1">
      <alignment horizontal="center"/>
    </xf>
    <xf numFmtId="0" fontId="11" fillId="8" borderId="10" xfId="0" applyFont="1" applyFill="1" applyBorder="1" applyAlignment="1">
      <alignment horizontal="center"/>
    </xf>
    <xf numFmtId="0" fontId="11" fillId="8" borderId="11" xfId="0" applyFont="1" applyFill="1" applyBorder="1" applyAlignment="1">
      <alignment horizontal="center"/>
    </xf>
    <xf numFmtId="0" fontId="11" fillId="0" borderId="0" xfId="0" applyFont="1" applyFill="1" applyBorder="1"/>
    <xf numFmtId="0" fontId="14" fillId="4" borderId="1" xfId="0" applyFont="1" applyFill="1" applyBorder="1" applyAlignment="1">
      <alignment horizontal="center"/>
    </xf>
    <xf numFmtId="0" fontId="13" fillId="0" borderId="1" xfId="0" applyFont="1" applyBorder="1"/>
    <xf numFmtId="165" fontId="13" fillId="0" borderId="1" xfId="0" applyNumberFormat="1" applyFont="1" applyBorder="1" applyAlignment="1">
      <alignment horizontal="center" vertical="center"/>
    </xf>
    <xf numFmtId="0" fontId="1" fillId="0" borderId="13" xfId="0" applyFont="1" applyBorder="1" applyAlignment="1">
      <alignment horizontal="left" vertical="center" wrapText="1"/>
    </xf>
    <xf numFmtId="0" fontId="0" fillId="0" borderId="14" xfId="0" applyBorder="1" applyAlignment="1"/>
    <xf numFmtId="0" fontId="0" fillId="0" borderId="12" xfId="0" applyBorder="1" applyAlignment="1"/>
    <xf numFmtId="0" fontId="1" fillId="3" borderId="13" xfId="0" applyFont="1" applyFill="1" applyBorder="1" applyAlignment="1">
      <alignment vertical="center" wrapText="1"/>
    </xf>
    <xf numFmtId="0" fontId="11" fillId="2" borderId="13" xfId="0" applyFont="1" applyFill="1" applyBorder="1" applyAlignment="1">
      <alignment horizontal="left" vertical="center" wrapText="1"/>
    </xf>
    <xf numFmtId="0" fontId="11" fillId="0" borderId="14" xfId="0" applyFont="1" applyBorder="1" applyAlignment="1"/>
    <xf numFmtId="0" fontId="11" fillId="0" borderId="12" xfId="0" applyFont="1" applyBorder="1" applyAlignment="1"/>
    <xf numFmtId="0" fontId="1" fillId="0" borderId="13" xfId="0" applyFont="1" applyBorder="1" applyAlignment="1">
      <alignment horizontal="left" vertical="top" wrapText="1"/>
    </xf>
    <xf numFmtId="0" fontId="12" fillId="0" borderId="18" xfId="0" applyFont="1" applyBorder="1" applyAlignment="1">
      <alignment horizontal="center"/>
    </xf>
    <xf numFmtId="0" fontId="12" fillId="0" borderId="19" xfId="0" applyFont="1" applyBorder="1" applyAlignment="1">
      <alignment horizontal="center"/>
    </xf>
    <xf numFmtId="0" fontId="12" fillId="0" borderId="20" xfId="0" applyFont="1" applyBorder="1" applyAlignment="1">
      <alignment horizontal="center"/>
    </xf>
    <xf numFmtId="0" fontId="12" fillId="0" borderId="13" xfId="0" applyFont="1" applyBorder="1" applyAlignment="1">
      <alignment horizontal="center"/>
    </xf>
    <xf numFmtId="0" fontId="12" fillId="0" borderId="14" xfId="0" applyFont="1" applyBorder="1" applyAlignment="1">
      <alignment horizontal="center"/>
    </xf>
    <xf numFmtId="0" fontId="12" fillId="0" borderId="12" xfId="0" applyFont="1" applyBorder="1" applyAlignment="1">
      <alignment horizontal="center"/>
    </xf>
    <xf numFmtId="0" fontId="12" fillId="0" borderId="0" xfId="0" applyFont="1" applyAlignment="1">
      <alignment horizontal="center"/>
    </xf>
  </cellXfs>
  <cellStyles count="5">
    <cellStyle name="Hyperlink 2" xfId="4"/>
    <cellStyle name="Normal" xfId="0" builtinId="0"/>
    <cellStyle name="Normal 2" xfId="1"/>
    <cellStyle name="Normal 2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workbookViewId="0">
      <selection activeCell="H11" sqref="H11"/>
    </sheetView>
  </sheetViews>
  <sheetFormatPr defaultRowHeight="15" x14ac:dyDescent="0.25"/>
  <sheetData>
    <row r="1" spans="1:15" ht="32.25" customHeight="1" x14ac:dyDescent="0.25">
      <c r="A1" s="78" t="s">
        <v>580</v>
      </c>
      <c r="B1" s="79"/>
      <c r="C1" s="79"/>
      <c r="D1" s="79"/>
      <c r="E1" s="79"/>
      <c r="F1" s="79"/>
      <c r="G1" s="79"/>
      <c r="H1" s="79"/>
      <c r="I1" s="79"/>
      <c r="J1" s="79"/>
      <c r="K1" s="80"/>
    </row>
    <row r="2" spans="1:15" ht="36" customHeight="1" x14ac:dyDescent="0.25">
      <c r="A2" s="82" t="s">
        <v>531</v>
      </c>
      <c r="B2" s="83"/>
      <c r="C2" s="83"/>
      <c r="D2" s="83"/>
      <c r="E2" s="83"/>
      <c r="F2" s="83"/>
      <c r="G2" s="83"/>
      <c r="H2" s="83"/>
      <c r="I2" s="83"/>
      <c r="J2" s="83"/>
      <c r="K2" s="84"/>
    </row>
    <row r="3" spans="1:15" ht="34.5" customHeight="1" x14ac:dyDescent="0.25">
      <c r="A3" s="85" t="s">
        <v>581</v>
      </c>
      <c r="B3" s="79"/>
      <c r="C3" s="79"/>
      <c r="D3" s="79"/>
      <c r="E3" s="79"/>
      <c r="F3" s="79"/>
      <c r="G3" s="79"/>
      <c r="H3" s="79"/>
      <c r="I3" s="79"/>
      <c r="J3" s="79"/>
      <c r="K3" s="80"/>
    </row>
    <row r="4" spans="1:15" ht="37.5" customHeight="1" x14ac:dyDescent="0.25">
      <c r="A4" s="78" t="s">
        <v>582</v>
      </c>
      <c r="B4" s="79"/>
      <c r="C4" s="79"/>
      <c r="D4" s="79"/>
      <c r="E4" s="79"/>
      <c r="F4" s="79"/>
      <c r="G4" s="79"/>
      <c r="H4" s="79"/>
      <c r="I4" s="79"/>
      <c r="J4" s="79"/>
      <c r="K4" s="80"/>
    </row>
    <row r="5" spans="1:15" ht="68.25" customHeight="1" x14ac:dyDescent="0.25">
      <c r="A5" s="78" t="s">
        <v>583</v>
      </c>
      <c r="B5" s="79"/>
      <c r="C5" s="79"/>
      <c r="D5" s="79"/>
      <c r="E5" s="79"/>
      <c r="F5" s="79"/>
      <c r="G5" s="79"/>
      <c r="H5" s="79"/>
      <c r="I5" s="79"/>
      <c r="J5" s="79"/>
      <c r="K5" s="80"/>
    </row>
    <row r="6" spans="1:15" ht="32.25" customHeight="1" x14ac:dyDescent="0.25">
      <c r="A6" s="78" t="s">
        <v>584</v>
      </c>
      <c r="B6" s="79"/>
      <c r="C6" s="79"/>
      <c r="D6" s="79"/>
      <c r="E6" s="79"/>
      <c r="F6" s="79"/>
      <c r="G6" s="79"/>
      <c r="H6" s="79"/>
      <c r="I6" s="79"/>
      <c r="J6" s="79"/>
      <c r="K6" s="80"/>
      <c r="M6" s="20"/>
      <c r="N6" s="20"/>
    </row>
    <row r="7" spans="1:15" ht="84.75" customHeight="1" x14ac:dyDescent="0.25">
      <c r="A7" s="78" t="s">
        <v>585</v>
      </c>
      <c r="B7" s="79"/>
      <c r="C7" s="79"/>
      <c r="D7" s="79"/>
      <c r="E7" s="79"/>
      <c r="F7" s="79"/>
      <c r="G7" s="79"/>
      <c r="H7" s="79"/>
      <c r="I7" s="79"/>
      <c r="J7" s="79"/>
      <c r="K7" s="80"/>
      <c r="M7" s="20"/>
      <c r="N7" s="20"/>
      <c r="O7" s="20"/>
    </row>
    <row r="8" spans="1:15" ht="52.5" customHeight="1" x14ac:dyDescent="0.25">
      <c r="A8" s="81" t="s">
        <v>586</v>
      </c>
      <c r="B8" s="79"/>
      <c r="C8" s="79"/>
      <c r="D8" s="79"/>
      <c r="E8" s="79"/>
      <c r="F8" s="79"/>
      <c r="G8" s="79"/>
      <c r="H8" s="79"/>
      <c r="I8" s="79"/>
      <c r="J8" s="79"/>
      <c r="K8" s="80"/>
    </row>
    <row r="13" spans="1:15" x14ac:dyDescent="0.25">
      <c r="D13" t="s">
        <v>532</v>
      </c>
    </row>
    <row r="17" ht="17.25" customHeight="1" x14ac:dyDescent="0.25"/>
    <row r="18" ht="40.5" customHeight="1" x14ac:dyDescent="0.25"/>
    <row r="19" ht="46.5" customHeight="1" x14ac:dyDescent="0.25"/>
  </sheetData>
  <mergeCells count="8">
    <mergeCell ref="A7:K7"/>
    <mergeCell ref="A8:K8"/>
    <mergeCell ref="A1:K1"/>
    <mergeCell ref="A2:K2"/>
    <mergeCell ref="A3:K3"/>
    <mergeCell ref="A4:K4"/>
    <mergeCell ref="A5:K5"/>
    <mergeCell ref="A6: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5"/>
  <sheetViews>
    <sheetView topLeftCell="A127" zoomScale="80" zoomScaleNormal="80" workbookViewId="0">
      <selection activeCell="B278" sqref="B278:B279"/>
    </sheetView>
  </sheetViews>
  <sheetFormatPr defaultRowHeight="15" x14ac:dyDescent="0.25"/>
  <cols>
    <col min="2" max="2" width="17" customWidth="1"/>
  </cols>
  <sheetData>
    <row r="1" spans="1:11" x14ac:dyDescent="0.25">
      <c r="A1" s="44" t="s">
        <v>0</v>
      </c>
      <c r="B1" s="32" t="s">
        <v>587</v>
      </c>
    </row>
    <row r="2" spans="1:11" x14ac:dyDescent="0.25">
      <c r="A2" s="45" t="s">
        <v>1</v>
      </c>
      <c r="B2" s="54">
        <v>11.2</v>
      </c>
      <c r="D2" s="21"/>
      <c r="E2" s="21"/>
      <c r="F2" s="21"/>
      <c r="G2" s="21"/>
      <c r="H2" s="21"/>
      <c r="I2" s="21"/>
      <c r="J2" s="21"/>
      <c r="K2" s="21"/>
    </row>
    <row r="3" spans="1:11" x14ac:dyDescent="0.25">
      <c r="A3" s="45" t="s">
        <v>2</v>
      </c>
      <c r="B3" s="54">
        <v>11.2</v>
      </c>
      <c r="D3" s="21"/>
      <c r="E3" s="21"/>
      <c r="F3" s="21"/>
      <c r="G3" s="21"/>
      <c r="H3" s="21"/>
      <c r="I3" s="21"/>
      <c r="J3" s="21"/>
      <c r="K3" s="21"/>
    </row>
    <row r="4" spans="1:11" x14ac:dyDescent="0.25">
      <c r="A4" s="45" t="s">
        <v>3</v>
      </c>
      <c r="B4" s="54">
        <v>14.5</v>
      </c>
      <c r="D4" s="21"/>
      <c r="E4" s="21"/>
      <c r="F4" s="21"/>
      <c r="G4" s="21"/>
      <c r="H4" s="21"/>
      <c r="I4" s="21"/>
      <c r="J4" s="21"/>
      <c r="K4" s="21"/>
    </row>
    <row r="5" spans="1:11" x14ac:dyDescent="0.25">
      <c r="A5" s="45" t="s">
        <v>4</v>
      </c>
      <c r="B5" s="54">
        <v>14.5</v>
      </c>
      <c r="D5" s="21"/>
      <c r="E5" s="21"/>
      <c r="F5" s="24"/>
      <c r="G5" s="24"/>
      <c r="H5" s="25"/>
      <c r="I5" s="25"/>
      <c r="J5" s="25"/>
      <c r="K5" s="21"/>
    </row>
    <row r="6" spans="1:11" x14ac:dyDescent="0.25">
      <c r="A6" s="45" t="s">
        <v>5</v>
      </c>
      <c r="B6" s="54">
        <v>17.8</v>
      </c>
      <c r="D6" s="21"/>
      <c r="E6" s="21"/>
      <c r="F6" s="24"/>
      <c r="G6" s="24"/>
      <c r="H6" s="25"/>
      <c r="I6" s="25"/>
      <c r="J6" s="25"/>
      <c r="K6" s="21"/>
    </row>
    <row r="7" spans="1:11" x14ac:dyDescent="0.25">
      <c r="A7" s="45" t="s">
        <v>6</v>
      </c>
      <c r="B7" s="54">
        <v>17.8</v>
      </c>
      <c r="D7" s="21"/>
      <c r="E7" s="21"/>
      <c r="F7" s="24"/>
      <c r="G7" s="24"/>
      <c r="H7" s="25"/>
      <c r="I7" s="25"/>
      <c r="J7" s="25"/>
      <c r="K7" s="21"/>
    </row>
    <row r="8" spans="1:11" x14ac:dyDescent="0.25">
      <c r="A8" s="45" t="s">
        <v>7</v>
      </c>
      <c r="B8" s="54">
        <v>21.1</v>
      </c>
      <c r="D8" s="21"/>
      <c r="E8" s="21"/>
      <c r="F8" s="24"/>
      <c r="G8" s="24"/>
      <c r="H8" s="25"/>
      <c r="I8" s="25"/>
      <c r="J8" s="25"/>
      <c r="K8" s="21"/>
    </row>
    <row r="9" spans="1:11" x14ac:dyDescent="0.25">
      <c r="A9" s="45" t="s">
        <v>23</v>
      </c>
      <c r="B9" s="54">
        <v>21.2</v>
      </c>
      <c r="D9" s="21"/>
      <c r="E9" s="21"/>
      <c r="F9" s="24"/>
      <c r="G9" s="24"/>
      <c r="H9" s="25"/>
      <c r="I9" s="25"/>
      <c r="J9" s="25"/>
      <c r="K9" s="21"/>
    </row>
    <row r="10" spans="1:11" x14ac:dyDescent="0.25">
      <c r="A10" s="45" t="s">
        <v>24</v>
      </c>
      <c r="B10" s="54">
        <v>24.4</v>
      </c>
      <c r="D10" s="21"/>
      <c r="E10" s="21"/>
      <c r="F10" s="24"/>
      <c r="G10" s="24"/>
      <c r="H10" s="26"/>
      <c r="I10" s="26"/>
      <c r="J10" s="25"/>
      <c r="K10" s="21"/>
    </row>
    <row r="11" spans="1:11" x14ac:dyDescent="0.25">
      <c r="A11" s="45" t="s">
        <v>25</v>
      </c>
      <c r="B11" s="54">
        <v>24.5</v>
      </c>
      <c r="D11" s="21"/>
      <c r="E11" s="21"/>
      <c r="F11" s="24"/>
      <c r="G11" s="24"/>
      <c r="H11" s="25"/>
      <c r="I11" s="25"/>
      <c r="J11" s="25"/>
      <c r="K11" s="21"/>
    </row>
    <row r="12" spans="1:11" x14ac:dyDescent="0.25">
      <c r="A12" s="45" t="s">
        <v>26</v>
      </c>
      <c r="B12" s="54" t="s">
        <v>535</v>
      </c>
      <c r="D12" s="21"/>
      <c r="E12" s="21"/>
      <c r="F12" s="24"/>
      <c r="G12" s="24"/>
      <c r="H12" s="25"/>
      <c r="I12" s="25"/>
      <c r="J12" s="25"/>
      <c r="K12" s="21"/>
    </row>
    <row r="13" spans="1:11" x14ac:dyDescent="0.25">
      <c r="A13" s="45" t="s">
        <v>27</v>
      </c>
      <c r="B13" s="54" t="s">
        <v>535</v>
      </c>
      <c r="D13" s="21"/>
      <c r="E13" s="21"/>
      <c r="F13" s="24"/>
      <c r="G13" s="24"/>
      <c r="H13" s="25"/>
      <c r="I13" s="25"/>
      <c r="J13" s="25"/>
      <c r="K13" s="21"/>
    </row>
    <row r="14" spans="1:11" x14ac:dyDescent="0.25">
      <c r="A14" s="45" t="s">
        <v>28</v>
      </c>
      <c r="B14" s="54">
        <v>24</v>
      </c>
      <c r="D14" s="21"/>
      <c r="E14" s="21"/>
      <c r="F14" s="24"/>
      <c r="G14" s="24"/>
      <c r="H14" s="25"/>
      <c r="I14" s="25"/>
      <c r="J14" s="25"/>
      <c r="K14" s="21"/>
    </row>
    <row r="15" spans="1:11" x14ac:dyDescent="0.25">
      <c r="A15" s="45" t="s">
        <v>29</v>
      </c>
      <c r="B15" s="54">
        <v>24.1</v>
      </c>
      <c r="D15" s="21"/>
      <c r="E15" s="21"/>
      <c r="F15" s="24"/>
      <c r="G15" s="24"/>
      <c r="H15" s="25"/>
      <c r="I15" s="25"/>
      <c r="J15" s="25"/>
      <c r="K15" s="21"/>
    </row>
    <row r="16" spans="1:11" x14ac:dyDescent="0.25">
      <c r="A16" s="45" t="s">
        <v>30</v>
      </c>
      <c r="B16" s="54">
        <v>12.2</v>
      </c>
      <c r="D16" s="21"/>
      <c r="E16" s="21"/>
      <c r="F16" s="24"/>
      <c r="G16" s="24"/>
      <c r="H16" s="25"/>
      <c r="I16" s="25"/>
      <c r="J16" s="25"/>
      <c r="K16" s="21"/>
    </row>
    <row r="17" spans="1:11" x14ac:dyDescent="0.25">
      <c r="A17" s="45" t="s">
        <v>31</v>
      </c>
      <c r="B17" s="54">
        <v>12.2</v>
      </c>
      <c r="D17" s="21"/>
      <c r="E17" s="21"/>
      <c r="F17" s="24"/>
      <c r="G17" s="24"/>
      <c r="H17" s="25"/>
      <c r="I17" s="25"/>
      <c r="J17" s="25"/>
      <c r="K17" s="21"/>
    </row>
    <row r="18" spans="1:11" x14ac:dyDescent="0.25">
      <c r="A18" s="45" t="s">
        <v>32</v>
      </c>
      <c r="B18" s="54">
        <v>15.6</v>
      </c>
      <c r="D18" s="21"/>
      <c r="E18" s="21"/>
      <c r="F18" s="24"/>
      <c r="G18" s="24"/>
      <c r="H18" s="25"/>
      <c r="I18" s="25"/>
      <c r="J18" s="25"/>
      <c r="K18" s="21"/>
    </row>
    <row r="19" spans="1:11" x14ac:dyDescent="0.25">
      <c r="A19" s="45" t="s">
        <v>33</v>
      </c>
      <c r="B19" s="54">
        <v>15.7</v>
      </c>
      <c r="D19" s="21"/>
      <c r="E19" s="21"/>
      <c r="F19" s="24"/>
      <c r="G19" s="24"/>
      <c r="H19" s="25"/>
      <c r="I19" s="25"/>
      <c r="J19" s="25"/>
      <c r="K19" s="21"/>
    </row>
    <row r="20" spans="1:11" x14ac:dyDescent="0.25">
      <c r="A20" s="45" t="s">
        <v>34</v>
      </c>
      <c r="B20" s="54">
        <v>24</v>
      </c>
      <c r="D20" s="21"/>
      <c r="E20" s="21"/>
      <c r="F20" s="24"/>
      <c r="G20" s="24"/>
      <c r="H20" s="25"/>
      <c r="I20" s="25"/>
      <c r="J20" s="25"/>
      <c r="K20" s="21"/>
    </row>
    <row r="21" spans="1:11" x14ac:dyDescent="0.25">
      <c r="A21" s="45" t="s">
        <v>35</v>
      </c>
      <c r="B21" s="54">
        <v>24.1</v>
      </c>
      <c r="D21" s="21"/>
      <c r="E21" s="21"/>
      <c r="F21" s="24"/>
      <c r="G21" s="24"/>
      <c r="H21" s="25"/>
      <c r="I21" s="25"/>
      <c r="J21" s="25"/>
      <c r="K21" s="21"/>
    </row>
    <row r="22" spans="1:11" x14ac:dyDescent="0.25">
      <c r="A22" s="45" t="s">
        <v>36</v>
      </c>
      <c r="B22" s="54">
        <v>12.2</v>
      </c>
      <c r="D22" s="21"/>
      <c r="E22" s="21"/>
      <c r="F22" s="24"/>
      <c r="G22" s="24"/>
      <c r="H22" s="25"/>
      <c r="I22" s="25"/>
      <c r="J22" s="25"/>
      <c r="K22" s="21"/>
    </row>
    <row r="23" spans="1:11" x14ac:dyDescent="0.25">
      <c r="A23" s="45" t="s">
        <v>37</v>
      </c>
      <c r="B23" s="54">
        <v>12.2</v>
      </c>
      <c r="D23" s="21"/>
      <c r="E23" s="21"/>
      <c r="F23" s="24"/>
      <c r="G23" s="24"/>
      <c r="H23" s="25"/>
      <c r="I23" s="25"/>
      <c r="J23" s="25"/>
      <c r="K23" s="21"/>
    </row>
    <row r="24" spans="1:11" x14ac:dyDescent="0.25">
      <c r="A24" s="45" t="s">
        <v>38</v>
      </c>
      <c r="B24" s="54">
        <v>15.6</v>
      </c>
      <c r="D24" s="21"/>
      <c r="E24" s="21"/>
      <c r="F24" s="24"/>
      <c r="G24" s="24"/>
      <c r="H24" s="25"/>
      <c r="I24" s="25"/>
      <c r="J24" s="25"/>
      <c r="K24" s="21"/>
    </row>
    <row r="25" spans="1:11" x14ac:dyDescent="0.25">
      <c r="A25" s="45" t="s">
        <v>39</v>
      </c>
      <c r="B25" s="54">
        <v>15.7</v>
      </c>
      <c r="D25" s="21"/>
      <c r="E25" s="21"/>
      <c r="F25" s="24"/>
      <c r="G25" s="24"/>
      <c r="H25" s="25"/>
      <c r="I25" s="25"/>
      <c r="J25" s="25"/>
      <c r="K25" s="21"/>
    </row>
    <row r="26" spans="1:11" x14ac:dyDescent="0.25">
      <c r="A26" s="45" t="s">
        <v>40</v>
      </c>
      <c r="B26" s="54">
        <v>11.2</v>
      </c>
      <c r="D26" s="21"/>
      <c r="E26" s="21"/>
      <c r="F26" s="24"/>
      <c r="G26" s="24"/>
      <c r="H26" s="25"/>
      <c r="I26" s="25"/>
      <c r="J26" s="25"/>
      <c r="K26" s="21"/>
    </row>
    <row r="27" spans="1:11" x14ac:dyDescent="0.25">
      <c r="A27" s="45" t="s">
        <v>41</v>
      </c>
      <c r="B27" s="54">
        <v>11.2</v>
      </c>
      <c r="D27" s="21"/>
      <c r="E27" s="21"/>
      <c r="F27" s="24"/>
      <c r="G27" s="24"/>
      <c r="H27" s="25"/>
      <c r="I27" s="25"/>
      <c r="J27" s="25"/>
      <c r="K27" s="21"/>
    </row>
    <row r="28" spans="1:11" x14ac:dyDescent="0.25">
      <c r="A28" s="45" t="s">
        <v>42</v>
      </c>
      <c r="B28" s="54">
        <v>14.5</v>
      </c>
      <c r="D28" s="21"/>
      <c r="E28" s="21"/>
      <c r="F28" s="24"/>
      <c r="G28" s="24"/>
      <c r="H28" s="25"/>
      <c r="I28" s="25"/>
      <c r="J28" s="25"/>
      <c r="K28" s="21"/>
    </row>
    <row r="29" spans="1:11" x14ac:dyDescent="0.25">
      <c r="A29" s="45" t="s">
        <v>43</v>
      </c>
      <c r="B29" s="54">
        <v>14.5</v>
      </c>
      <c r="D29" s="21"/>
      <c r="E29" s="21"/>
      <c r="F29" s="24"/>
      <c r="G29" s="24"/>
      <c r="H29" s="25"/>
      <c r="I29" s="25"/>
      <c r="J29" s="25"/>
      <c r="K29" s="21"/>
    </row>
    <row r="30" spans="1:11" x14ac:dyDescent="0.25">
      <c r="A30" s="45" t="s">
        <v>44</v>
      </c>
      <c r="B30" s="54">
        <v>17.8</v>
      </c>
      <c r="D30" s="21"/>
      <c r="E30" s="21"/>
      <c r="F30" s="24"/>
      <c r="G30" s="24"/>
      <c r="H30" s="25"/>
      <c r="I30" s="25"/>
      <c r="J30" s="25"/>
      <c r="K30" s="21"/>
    </row>
    <row r="31" spans="1:11" x14ac:dyDescent="0.25">
      <c r="A31" s="45" t="s">
        <v>45</v>
      </c>
      <c r="B31" s="54">
        <v>17.8</v>
      </c>
      <c r="D31" s="21"/>
      <c r="E31" s="21"/>
      <c r="F31" s="24"/>
      <c r="G31" s="24"/>
      <c r="H31" s="25"/>
      <c r="I31" s="25"/>
      <c r="J31" s="25"/>
      <c r="K31" s="21"/>
    </row>
    <row r="32" spans="1:11" x14ac:dyDescent="0.25">
      <c r="A32" s="45" t="s">
        <v>46</v>
      </c>
      <c r="B32" s="54">
        <v>21.1</v>
      </c>
      <c r="D32" s="21"/>
      <c r="E32" s="21"/>
      <c r="F32" s="24"/>
      <c r="G32" s="24"/>
      <c r="H32" s="25"/>
      <c r="I32" s="25"/>
      <c r="J32" s="25"/>
      <c r="K32" s="21"/>
    </row>
    <row r="33" spans="1:11" x14ac:dyDescent="0.25">
      <c r="A33" s="45" t="s">
        <v>47</v>
      </c>
      <c r="B33" s="54">
        <v>21.2</v>
      </c>
      <c r="D33" s="21"/>
      <c r="E33" s="21"/>
      <c r="F33" s="24"/>
      <c r="G33" s="24"/>
      <c r="H33" s="25"/>
      <c r="I33" s="25"/>
      <c r="J33" s="25"/>
      <c r="K33" s="21"/>
    </row>
    <row r="34" spans="1:11" x14ac:dyDescent="0.25">
      <c r="A34" s="45" t="s">
        <v>48</v>
      </c>
      <c r="B34" s="54">
        <v>24.4</v>
      </c>
      <c r="D34" s="21"/>
      <c r="E34" s="21"/>
      <c r="F34" s="24"/>
      <c r="G34" s="24"/>
      <c r="H34" s="25"/>
      <c r="I34" s="25"/>
      <c r="J34" s="25"/>
      <c r="K34" s="21"/>
    </row>
    <row r="35" spans="1:11" x14ac:dyDescent="0.25">
      <c r="A35" s="45" t="s">
        <v>49</v>
      </c>
      <c r="B35" s="54">
        <v>24.5</v>
      </c>
      <c r="D35" s="21"/>
      <c r="E35" s="21"/>
      <c r="F35" s="24"/>
      <c r="G35" s="24"/>
      <c r="H35" s="25"/>
      <c r="I35" s="25"/>
      <c r="J35" s="25"/>
      <c r="K35" s="21"/>
    </row>
    <row r="36" spans="1:11" x14ac:dyDescent="0.25">
      <c r="A36" s="45" t="s">
        <v>50</v>
      </c>
      <c r="B36" s="54" t="s">
        <v>535</v>
      </c>
      <c r="D36" s="21"/>
      <c r="E36" s="21"/>
      <c r="F36" s="24"/>
      <c r="G36" s="24"/>
      <c r="H36" s="25"/>
      <c r="I36" s="25"/>
      <c r="J36" s="25"/>
      <c r="K36" s="21"/>
    </row>
    <row r="37" spans="1:11" x14ac:dyDescent="0.25">
      <c r="A37" s="45" t="s">
        <v>51</v>
      </c>
      <c r="B37" s="54" t="s">
        <v>535</v>
      </c>
      <c r="D37" s="21"/>
      <c r="E37" s="21"/>
      <c r="F37" s="24"/>
      <c r="G37" s="24"/>
      <c r="H37" s="25"/>
      <c r="I37" s="25"/>
      <c r="J37" s="25"/>
      <c r="K37" s="21"/>
    </row>
    <row r="38" spans="1:11" x14ac:dyDescent="0.25">
      <c r="A38" s="45" t="s">
        <v>52</v>
      </c>
      <c r="B38" s="54">
        <v>24</v>
      </c>
      <c r="D38" s="21"/>
      <c r="E38" s="21"/>
      <c r="F38" s="24"/>
      <c r="G38" s="24"/>
      <c r="H38" s="25"/>
      <c r="I38" s="25"/>
      <c r="J38" s="25"/>
      <c r="K38" s="21"/>
    </row>
    <row r="39" spans="1:11" x14ac:dyDescent="0.25">
      <c r="A39" s="45" t="s">
        <v>53</v>
      </c>
      <c r="B39" s="54">
        <v>24.1</v>
      </c>
      <c r="D39" s="21"/>
      <c r="E39" s="21"/>
      <c r="F39" s="24"/>
      <c r="G39" s="24"/>
      <c r="H39" s="25"/>
      <c r="I39" s="25"/>
      <c r="J39" s="25"/>
      <c r="K39" s="21"/>
    </row>
    <row r="40" spans="1:11" x14ac:dyDescent="0.25">
      <c r="A40" s="45" t="s">
        <v>54</v>
      </c>
      <c r="B40" s="54">
        <v>12.2</v>
      </c>
      <c r="D40" s="21"/>
      <c r="E40" s="21"/>
      <c r="F40" s="24"/>
      <c r="G40" s="24"/>
      <c r="H40" s="25"/>
      <c r="I40" s="25"/>
      <c r="J40" s="25"/>
      <c r="K40" s="21"/>
    </row>
    <row r="41" spans="1:11" x14ac:dyDescent="0.25">
      <c r="A41" s="45" t="s">
        <v>55</v>
      </c>
      <c r="B41" s="54">
        <v>12.2</v>
      </c>
      <c r="D41" s="21"/>
      <c r="E41" s="21"/>
      <c r="F41" s="24"/>
      <c r="G41" s="24"/>
      <c r="H41" s="25"/>
      <c r="I41" s="25"/>
      <c r="J41" s="25"/>
      <c r="K41" s="21"/>
    </row>
    <row r="42" spans="1:11" x14ac:dyDescent="0.25">
      <c r="A42" s="45" t="s">
        <v>56</v>
      </c>
      <c r="B42" s="54">
        <v>15.6</v>
      </c>
      <c r="D42" s="21"/>
      <c r="E42" s="21"/>
      <c r="F42" s="24"/>
      <c r="G42" s="24"/>
      <c r="H42" s="25"/>
      <c r="I42" s="25"/>
      <c r="J42" s="25"/>
      <c r="K42" s="21"/>
    </row>
    <row r="43" spans="1:11" x14ac:dyDescent="0.25">
      <c r="A43" s="45" t="s">
        <v>57</v>
      </c>
      <c r="B43" s="54">
        <v>15.7</v>
      </c>
      <c r="D43" s="21"/>
      <c r="E43" s="21"/>
      <c r="F43" s="24"/>
      <c r="G43" s="24"/>
      <c r="H43" s="25"/>
      <c r="I43" s="25"/>
      <c r="J43" s="25"/>
      <c r="K43" s="21"/>
    </row>
    <row r="44" spans="1:11" x14ac:dyDescent="0.25">
      <c r="A44" s="45" t="s">
        <v>58</v>
      </c>
      <c r="B44" s="54">
        <v>24</v>
      </c>
      <c r="D44" s="21"/>
      <c r="E44" s="21"/>
      <c r="F44" s="24"/>
      <c r="G44" s="24"/>
      <c r="H44" s="25"/>
      <c r="I44" s="25"/>
      <c r="J44" s="25"/>
      <c r="K44" s="21"/>
    </row>
    <row r="45" spans="1:11" x14ac:dyDescent="0.25">
      <c r="A45" s="45" t="s">
        <v>59</v>
      </c>
      <c r="B45" s="54">
        <v>24.1</v>
      </c>
      <c r="D45" s="21"/>
      <c r="E45" s="21"/>
      <c r="F45" s="24"/>
      <c r="G45" s="24"/>
      <c r="H45" s="25"/>
      <c r="I45" s="25"/>
      <c r="J45" s="25"/>
      <c r="K45" s="21"/>
    </row>
    <row r="46" spans="1:11" x14ac:dyDescent="0.25">
      <c r="A46" s="45" t="s">
        <v>60</v>
      </c>
      <c r="B46" s="54">
        <v>12.2</v>
      </c>
      <c r="D46" s="21"/>
      <c r="E46" s="21"/>
      <c r="F46" s="24"/>
      <c r="G46" s="24"/>
      <c r="H46" s="25"/>
      <c r="I46" s="25"/>
      <c r="J46" s="25"/>
      <c r="K46" s="21"/>
    </row>
    <row r="47" spans="1:11" x14ac:dyDescent="0.25">
      <c r="A47" s="45" t="s">
        <v>61</v>
      </c>
      <c r="B47" s="54">
        <v>12.2</v>
      </c>
      <c r="D47" s="21"/>
      <c r="E47" s="21"/>
      <c r="F47" s="24"/>
      <c r="G47" s="24"/>
      <c r="H47" s="25"/>
      <c r="I47" s="25"/>
      <c r="J47" s="25"/>
      <c r="K47" s="21"/>
    </row>
    <row r="48" spans="1:11" x14ac:dyDescent="0.25">
      <c r="A48" s="45" t="s">
        <v>62</v>
      </c>
      <c r="B48" s="54">
        <v>15.6</v>
      </c>
      <c r="D48" s="21"/>
      <c r="E48" s="21"/>
      <c r="F48" s="24"/>
      <c r="G48" s="24"/>
      <c r="H48" s="25"/>
      <c r="I48" s="25"/>
      <c r="J48" s="25"/>
      <c r="K48" s="21"/>
    </row>
    <row r="49" spans="1:11" x14ac:dyDescent="0.25">
      <c r="A49" s="45" t="s">
        <v>63</v>
      </c>
      <c r="B49" s="54">
        <v>15.7</v>
      </c>
      <c r="D49" s="21"/>
      <c r="E49" s="21"/>
      <c r="F49" s="24"/>
      <c r="G49" s="24"/>
      <c r="H49" s="25"/>
      <c r="I49" s="25"/>
      <c r="J49" s="25"/>
      <c r="K49" s="21"/>
    </row>
    <row r="50" spans="1:11" x14ac:dyDescent="0.25">
      <c r="A50" s="45" t="s">
        <v>64</v>
      </c>
      <c r="B50" s="54">
        <v>24</v>
      </c>
      <c r="D50" s="21"/>
      <c r="E50" s="21"/>
      <c r="F50" s="24"/>
      <c r="G50" s="24"/>
      <c r="H50" s="25"/>
      <c r="I50" s="25"/>
      <c r="J50" s="25"/>
      <c r="K50" s="21"/>
    </row>
    <row r="51" spans="1:11" x14ac:dyDescent="0.25">
      <c r="A51" s="45" t="s">
        <v>65</v>
      </c>
      <c r="B51" s="54">
        <v>24.1</v>
      </c>
      <c r="D51" s="21"/>
      <c r="E51" s="21"/>
      <c r="F51" s="24"/>
      <c r="G51" s="24"/>
      <c r="H51" s="25"/>
      <c r="I51" s="25"/>
      <c r="J51" s="25"/>
      <c r="K51" s="21"/>
    </row>
    <row r="52" spans="1:11" x14ac:dyDescent="0.25">
      <c r="A52" s="45" t="s">
        <v>66</v>
      </c>
      <c r="B52" s="54">
        <v>12.2</v>
      </c>
      <c r="D52" s="21"/>
      <c r="E52" s="21"/>
      <c r="F52" s="24"/>
      <c r="G52" s="24"/>
      <c r="H52" s="25"/>
      <c r="I52" s="25"/>
      <c r="J52" s="25"/>
      <c r="K52" s="21"/>
    </row>
    <row r="53" spans="1:11" x14ac:dyDescent="0.25">
      <c r="A53" s="45" t="s">
        <v>67</v>
      </c>
      <c r="B53" s="54">
        <v>12.2</v>
      </c>
      <c r="D53" s="21"/>
      <c r="E53" s="21"/>
      <c r="F53" s="25"/>
      <c r="G53" s="25"/>
      <c r="H53" s="25"/>
      <c r="I53" s="25"/>
      <c r="J53" s="25"/>
      <c r="K53" s="21"/>
    </row>
    <row r="54" spans="1:11" x14ac:dyDescent="0.25">
      <c r="A54" s="45" t="s">
        <v>68</v>
      </c>
      <c r="B54" s="54">
        <v>15.6</v>
      </c>
      <c r="D54" s="21"/>
      <c r="E54" s="21"/>
      <c r="F54" s="25"/>
      <c r="G54" s="25"/>
      <c r="H54" s="25"/>
      <c r="I54" s="25"/>
      <c r="J54" s="25"/>
      <c r="K54" s="21"/>
    </row>
    <row r="55" spans="1:11" x14ac:dyDescent="0.25">
      <c r="A55" s="45" t="s">
        <v>69</v>
      </c>
      <c r="B55" s="54">
        <v>15.7</v>
      </c>
      <c r="D55" s="21"/>
      <c r="E55" s="21"/>
      <c r="F55" s="25"/>
      <c r="G55" s="25"/>
      <c r="H55" s="25"/>
      <c r="I55" s="25"/>
      <c r="J55" s="25"/>
      <c r="K55" s="21"/>
    </row>
    <row r="56" spans="1:11" x14ac:dyDescent="0.25">
      <c r="A56" s="45" t="s">
        <v>70</v>
      </c>
      <c r="B56" s="54">
        <v>24</v>
      </c>
      <c r="D56" s="21"/>
      <c r="E56" s="21"/>
      <c r="F56" s="25"/>
      <c r="G56" s="25"/>
      <c r="H56" s="25"/>
      <c r="I56" s="25"/>
      <c r="J56" s="25"/>
      <c r="K56" s="21"/>
    </row>
    <row r="57" spans="1:11" x14ac:dyDescent="0.25">
      <c r="A57" s="45" t="s">
        <v>71</v>
      </c>
      <c r="B57" s="54">
        <v>24.1</v>
      </c>
      <c r="D57" s="21"/>
      <c r="E57" s="21"/>
      <c r="F57" s="25"/>
      <c r="G57" s="25"/>
      <c r="H57" s="25"/>
      <c r="I57" s="25"/>
      <c r="J57" s="25"/>
      <c r="K57" s="21"/>
    </row>
    <row r="58" spans="1:11" x14ac:dyDescent="0.25">
      <c r="A58" s="45" t="s">
        <v>72</v>
      </c>
      <c r="B58" s="54">
        <v>12.2</v>
      </c>
      <c r="D58" s="21"/>
      <c r="E58" s="21"/>
      <c r="F58" s="25"/>
      <c r="G58" s="25"/>
      <c r="H58" s="25"/>
      <c r="I58" s="25"/>
      <c r="J58" s="25"/>
      <c r="K58" s="21"/>
    </row>
    <row r="59" spans="1:11" x14ac:dyDescent="0.25">
      <c r="A59" s="45" t="s">
        <v>73</v>
      </c>
      <c r="B59" s="54">
        <v>12.2</v>
      </c>
      <c r="D59" s="21"/>
      <c r="E59" s="21"/>
      <c r="F59" s="25"/>
      <c r="G59" s="25"/>
      <c r="H59" s="25"/>
      <c r="I59" s="25"/>
      <c r="J59" s="25"/>
      <c r="K59" s="21"/>
    </row>
    <row r="60" spans="1:11" x14ac:dyDescent="0.25">
      <c r="A60" s="45" t="s">
        <v>74</v>
      </c>
      <c r="B60" s="54">
        <v>15.6</v>
      </c>
      <c r="D60" s="21"/>
      <c r="E60" s="21"/>
      <c r="F60" s="25"/>
      <c r="G60" s="25"/>
      <c r="H60" s="25"/>
      <c r="I60" s="25"/>
      <c r="J60" s="25"/>
      <c r="K60" s="21"/>
    </row>
    <row r="61" spans="1:11" x14ac:dyDescent="0.25">
      <c r="A61" s="45" t="s">
        <v>75</v>
      </c>
      <c r="B61" s="54">
        <v>15.7</v>
      </c>
      <c r="D61" s="21"/>
      <c r="E61" s="21"/>
      <c r="F61" s="25"/>
      <c r="G61" s="25"/>
      <c r="H61" s="25"/>
      <c r="I61" s="25"/>
      <c r="J61" s="25"/>
      <c r="K61" s="21"/>
    </row>
    <row r="62" spans="1:11" x14ac:dyDescent="0.25">
      <c r="A62" s="45" t="s">
        <v>76</v>
      </c>
      <c r="B62" s="54">
        <v>24</v>
      </c>
      <c r="D62" s="21"/>
      <c r="E62" s="21"/>
      <c r="F62" s="25"/>
      <c r="G62" s="25"/>
      <c r="H62" s="25"/>
      <c r="I62" s="25"/>
      <c r="J62" s="25"/>
      <c r="K62" s="21"/>
    </row>
    <row r="63" spans="1:11" x14ac:dyDescent="0.25">
      <c r="A63" s="45" t="s">
        <v>77</v>
      </c>
      <c r="B63" s="54">
        <v>24.1</v>
      </c>
      <c r="D63" s="21"/>
      <c r="E63" s="21"/>
      <c r="F63" s="25"/>
      <c r="G63" s="25"/>
      <c r="H63" s="25"/>
      <c r="I63" s="25"/>
      <c r="J63" s="25"/>
      <c r="K63" s="21"/>
    </row>
    <row r="64" spans="1:11" x14ac:dyDescent="0.25">
      <c r="A64" s="45" t="s">
        <v>78</v>
      </c>
      <c r="B64" s="54">
        <v>12.2</v>
      </c>
      <c r="D64" s="21"/>
      <c r="E64" s="21"/>
      <c r="F64" s="25"/>
      <c r="G64" s="25"/>
      <c r="H64" s="25"/>
      <c r="I64" s="25"/>
      <c r="J64" s="25"/>
      <c r="K64" s="21"/>
    </row>
    <row r="65" spans="1:11" x14ac:dyDescent="0.25">
      <c r="A65" s="45" t="s">
        <v>79</v>
      </c>
      <c r="B65" s="54">
        <v>12.2</v>
      </c>
      <c r="D65" s="21"/>
      <c r="E65" s="21"/>
      <c r="F65" s="25"/>
      <c r="G65" s="25"/>
      <c r="H65" s="25"/>
      <c r="I65" s="25"/>
      <c r="J65" s="25"/>
      <c r="K65" s="21"/>
    </row>
    <row r="66" spans="1:11" x14ac:dyDescent="0.25">
      <c r="A66" s="45" t="s">
        <v>80</v>
      </c>
      <c r="B66" s="54">
        <v>15.6</v>
      </c>
      <c r="D66" s="21"/>
      <c r="E66" s="21"/>
      <c r="F66" s="25"/>
      <c r="G66" s="25"/>
      <c r="H66" s="25"/>
      <c r="I66" s="25"/>
      <c r="J66" s="25"/>
      <c r="K66" s="21"/>
    </row>
    <row r="67" spans="1:11" x14ac:dyDescent="0.25">
      <c r="A67" s="45" t="s">
        <v>81</v>
      </c>
      <c r="B67" s="54">
        <v>15.7</v>
      </c>
      <c r="D67" s="21"/>
      <c r="E67" s="21"/>
      <c r="F67" s="25"/>
      <c r="G67" s="25"/>
      <c r="H67" s="25"/>
      <c r="I67" s="25"/>
      <c r="J67" s="25"/>
      <c r="K67" s="21"/>
    </row>
    <row r="68" spans="1:11" x14ac:dyDescent="0.25">
      <c r="A68" s="45" t="s">
        <v>82</v>
      </c>
      <c r="B68" s="54">
        <v>24</v>
      </c>
      <c r="D68" s="21"/>
      <c r="E68" s="21"/>
      <c r="F68" s="25"/>
      <c r="G68" s="25"/>
      <c r="H68" s="25"/>
      <c r="I68" s="25"/>
      <c r="J68" s="25"/>
      <c r="K68" s="21"/>
    </row>
    <row r="69" spans="1:11" x14ac:dyDescent="0.25">
      <c r="A69" s="45" t="s">
        <v>83</v>
      </c>
      <c r="B69" s="54">
        <v>24.1</v>
      </c>
      <c r="D69" s="21"/>
      <c r="E69" s="21"/>
      <c r="F69" s="25"/>
      <c r="G69" s="25"/>
      <c r="H69" s="25"/>
      <c r="I69" s="25"/>
      <c r="J69" s="25"/>
      <c r="K69" s="21"/>
    </row>
    <row r="70" spans="1:11" x14ac:dyDescent="0.25">
      <c r="A70" s="45" t="s">
        <v>84</v>
      </c>
      <c r="B70" s="54">
        <v>12.2</v>
      </c>
      <c r="D70" s="21"/>
      <c r="E70" s="21"/>
      <c r="F70" s="25"/>
      <c r="G70" s="25"/>
      <c r="H70" s="25"/>
      <c r="I70" s="25"/>
      <c r="J70" s="25"/>
      <c r="K70" s="21"/>
    </row>
    <row r="71" spans="1:11" x14ac:dyDescent="0.25">
      <c r="A71" s="45" t="s">
        <v>85</v>
      </c>
      <c r="B71" s="54">
        <v>12.2</v>
      </c>
      <c r="D71" s="21"/>
      <c r="E71" s="21"/>
      <c r="F71" s="25"/>
      <c r="G71" s="25"/>
      <c r="H71" s="25"/>
      <c r="I71" s="25"/>
      <c r="J71" s="25"/>
      <c r="K71" s="21"/>
    </row>
    <row r="72" spans="1:11" x14ac:dyDescent="0.25">
      <c r="A72" s="45" t="s">
        <v>86</v>
      </c>
      <c r="B72" s="54">
        <v>15.6</v>
      </c>
      <c r="D72" s="21"/>
      <c r="E72" s="21"/>
      <c r="F72" s="25"/>
      <c r="G72" s="25"/>
      <c r="H72" s="25"/>
      <c r="I72" s="25"/>
      <c r="J72" s="25"/>
      <c r="K72" s="21"/>
    </row>
    <row r="73" spans="1:11" x14ac:dyDescent="0.25">
      <c r="A73" s="45" t="s">
        <v>87</v>
      </c>
      <c r="B73" s="54">
        <v>15.7</v>
      </c>
      <c r="D73" s="21"/>
      <c r="E73" s="21"/>
      <c r="F73" s="25"/>
      <c r="G73" s="25"/>
      <c r="H73" s="25"/>
      <c r="I73" s="25"/>
      <c r="J73" s="25"/>
      <c r="K73" s="21"/>
    </row>
    <row r="74" spans="1:11" x14ac:dyDescent="0.25">
      <c r="A74" s="45" t="s">
        <v>88</v>
      </c>
      <c r="B74" s="54">
        <v>24</v>
      </c>
      <c r="D74" s="21"/>
      <c r="E74" s="21"/>
      <c r="F74" s="25"/>
      <c r="G74" s="25"/>
      <c r="H74" s="25"/>
      <c r="I74" s="25"/>
      <c r="J74" s="25"/>
      <c r="K74" s="21"/>
    </row>
    <row r="75" spans="1:11" x14ac:dyDescent="0.25">
      <c r="A75" s="45" t="s">
        <v>89</v>
      </c>
      <c r="B75" s="54">
        <v>24.1</v>
      </c>
      <c r="D75" s="21"/>
      <c r="E75" s="21"/>
      <c r="F75" s="25"/>
      <c r="G75" s="25"/>
      <c r="H75" s="25"/>
      <c r="I75" s="25"/>
      <c r="J75" s="25"/>
      <c r="K75" s="21"/>
    </row>
    <row r="76" spans="1:11" x14ac:dyDescent="0.25">
      <c r="A76" s="45" t="s">
        <v>90</v>
      </c>
      <c r="B76" s="54">
        <v>12.2</v>
      </c>
      <c r="D76" s="21"/>
      <c r="E76" s="21"/>
      <c r="F76" s="25"/>
      <c r="G76" s="25"/>
      <c r="H76" s="25"/>
      <c r="I76" s="25"/>
      <c r="J76" s="25"/>
      <c r="K76" s="21"/>
    </row>
    <row r="77" spans="1:11" x14ac:dyDescent="0.25">
      <c r="A77" s="45" t="s">
        <v>91</v>
      </c>
      <c r="B77" s="54">
        <v>12.2</v>
      </c>
      <c r="D77" s="21"/>
      <c r="E77" s="21"/>
      <c r="F77" s="25"/>
      <c r="G77" s="25"/>
      <c r="H77" s="25"/>
      <c r="I77" s="25"/>
      <c r="J77" s="25"/>
      <c r="K77" s="21"/>
    </row>
    <row r="78" spans="1:11" x14ac:dyDescent="0.25">
      <c r="A78" s="45" t="s">
        <v>92</v>
      </c>
      <c r="B78" s="54">
        <v>15.6</v>
      </c>
      <c r="D78" s="21"/>
      <c r="E78" s="21"/>
      <c r="F78" s="25"/>
      <c r="G78" s="25"/>
      <c r="H78" s="25"/>
      <c r="I78" s="25"/>
      <c r="J78" s="25"/>
      <c r="K78" s="21"/>
    </row>
    <row r="79" spans="1:11" x14ac:dyDescent="0.25">
      <c r="A79" s="45" t="s">
        <v>93</v>
      </c>
      <c r="B79" s="54">
        <v>15.7</v>
      </c>
      <c r="D79" s="21"/>
      <c r="E79" s="21"/>
      <c r="F79" s="25"/>
      <c r="G79" s="25"/>
      <c r="H79" s="25"/>
      <c r="I79" s="25"/>
      <c r="J79" s="25"/>
      <c r="K79" s="21"/>
    </row>
    <row r="80" spans="1:11" x14ac:dyDescent="0.25">
      <c r="A80" s="45" t="s">
        <v>94</v>
      </c>
      <c r="B80" s="54">
        <v>24</v>
      </c>
      <c r="D80" s="21"/>
      <c r="E80" s="21"/>
      <c r="F80" s="25"/>
      <c r="G80" s="25"/>
      <c r="H80" s="25"/>
      <c r="I80" s="25"/>
      <c r="J80" s="25"/>
      <c r="K80" s="21"/>
    </row>
    <row r="81" spans="1:11" x14ac:dyDescent="0.25">
      <c r="A81" s="45" t="s">
        <v>95</v>
      </c>
      <c r="B81" s="54">
        <v>24.1</v>
      </c>
      <c r="D81" s="21"/>
      <c r="E81" s="21"/>
      <c r="F81" s="25"/>
      <c r="G81" s="25"/>
      <c r="H81" s="25"/>
      <c r="I81" s="25"/>
      <c r="J81" s="25"/>
      <c r="K81" s="21"/>
    </row>
    <row r="82" spans="1:11" x14ac:dyDescent="0.25">
      <c r="A82" s="45" t="s">
        <v>96</v>
      </c>
      <c r="B82" s="54">
        <v>12.2</v>
      </c>
      <c r="D82" s="21"/>
      <c r="E82" s="21"/>
      <c r="F82" s="25"/>
      <c r="G82" s="25"/>
      <c r="H82" s="25"/>
      <c r="I82" s="25"/>
      <c r="J82" s="25"/>
      <c r="K82" s="21"/>
    </row>
    <row r="83" spans="1:11" x14ac:dyDescent="0.25">
      <c r="A83" s="45" t="s">
        <v>97</v>
      </c>
      <c r="B83" s="54">
        <v>12.2</v>
      </c>
      <c r="D83" s="21"/>
      <c r="E83" s="21"/>
      <c r="F83" s="25"/>
      <c r="G83" s="25"/>
      <c r="H83" s="25"/>
      <c r="I83" s="25"/>
      <c r="J83" s="25"/>
      <c r="K83" s="21"/>
    </row>
    <row r="84" spans="1:11" x14ac:dyDescent="0.25">
      <c r="A84" s="45" t="s">
        <v>98</v>
      </c>
      <c r="B84" s="54">
        <v>15.6</v>
      </c>
      <c r="D84" s="21"/>
      <c r="E84" s="21"/>
      <c r="F84" s="25"/>
      <c r="G84" s="25"/>
      <c r="H84" s="25"/>
      <c r="I84" s="25"/>
      <c r="J84" s="25"/>
      <c r="K84" s="21"/>
    </row>
    <row r="85" spans="1:11" x14ac:dyDescent="0.25">
      <c r="A85" s="45" t="s">
        <v>99</v>
      </c>
      <c r="B85" s="54">
        <v>15.7</v>
      </c>
      <c r="D85" s="21"/>
      <c r="E85" s="21"/>
      <c r="F85" s="25"/>
      <c r="G85" s="25"/>
      <c r="H85" s="25"/>
      <c r="I85" s="25"/>
      <c r="J85" s="25"/>
      <c r="K85" s="21"/>
    </row>
    <row r="86" spans="1:11" x14ac:dyDescent="0.25">
      <c r="A86" s="45" t="s">
        <v>100</v>
      </c>
      <c r="B86" s="54">
        <v>24</v>
      </c>
      <c r="D86" s="21"/>
      <c r="E86" s="21"/>
      <c r="F86" s="25"/>
      <c r="G86" s="25"/>
      <c r="H86" s="25"/>
      <c r="I86" s="25"/>
      <c r="J86" s="25"/>
      <c r="K86" s="21"/>
    </row>
    <row r="87" spans="1:11" x14ac:dyDescent="0.25">
      <c r="A87" s="45" t="s">
        <v>101</v>
      </c>
      <c r="B87" s="54">
        <v>24.1</v>
      </c>
      <c r="D87" s="21"/>
      <c r="E87" s="21"/>
      <c r="F87" s="25"/>
      <c r="G87" s="25"/>
      <c r="H87" s="25"/>
      <c r="I87" s="25"/>
      <c r="J87" s="25"/>
      <c r="K87" s="21"/>
    </row>
    <row r="88" spans="1:11" x14ac:dyDescent="0.25">
      <c r="A88" s="45" t="s">
        <v>102</v>
      </c>
      <c r="B88" s="54">
        <v>12.2</v>
      </c>
      <c r="D88" s="21"/>
      <c r="E88" s="21"/>
      <c r="F88" s="25"/>
      <c r="G88" s="25"/>
      <c r="H88" s="25"/>
      <c r="I88" s="25"/>
      <c r="J88" s="25"/>
      <c r="K88" s="21"/>
    </row>
    <row r="89" spans="1:11" x14ac:dyDescent="0.25">
      <c r="A89" s="45" t="s">
        <v>103</v>
      </c>
      <c r="B89" s="54">
        <v>12.2</v>
      </c>
      <c r="D89" s="21"/>
      <c r="E89" s="21"/>
      <c r="F89" s="25"/>
      <c r="G89" s="25"/>
      <c r="H89" s="25"/>
      <c r="I89" s="25"/>
      <c r="J89" s="25"/>
      <c r="K89" s="21"/>
    </row>
    <row r="90" spans="1:11" x14ac:dyDescent="0.25">
      <c r="A90" s="45" t="s">
        <v>104</v>
      </c>
      <c r="B90" s="54">
        <v>15.6</v>
      </c>
      <c r="D90" s="21"/>
      <c r="E90" s="21"/>
      <c r="F90" s="25"/>
      <c r="G90" s="25"/>
      <c r="H90" s="25"/>
      <c r="I90" s="25"/>
      <c r="J90" s="25"/>
      <c r="K90" s="21"/>
    </row>
    <row r="91" spans="1:11" x14ac:dyDescent="0.25">
      <c r="A91" s="45" t="s">
        <v>105</v>
      </c>
      <c r="B91" s="54">
        <v>15.7</v>
      </c>
      <c r="D91" s="21"/>
      <c r="E91" s="21"/>
      <c r="F91" s="25"/>
      <c r="G91" s="25"/>
      <c r="H91" s="25"/>
      <c r="I91" s="25"/>
      <c r="J91" s="25"/>
      <c r="K91" s="21"/>
    </row>
    <row r="92" spans="1:11" x14ac:dyDescent="0.25">
      <c r="A92" s="45" t="s">
        <v>106</v>
      </c>
      <c r="B92" s="54">
        <v>24</v>
      </c>
      <c r="D92" s="21"/>
      <c r="E92" s="21"/>
      <c r="F92" s="25"/>
      <c r="G92" s="25"/>
      <c r="H92" s="25"/>
      <c r="I92" s="25"/>
      <c r="J92" s="25"/>
      <c r="K92" s="21"/>
    </row>
    <row r="93" spans="1:11" x14ac:dyDescent="0.25">
      <c r="A93" s="45" t="s">
        <v>107</v>
      </c>
      <c r="B93" s="54">
        <v>24.1</v>
      </c>
      <c r="D93" s="21"/>
      <c r="E93" s="21"/>
      <c r="F93" s="25"/>
      <c r="G93" s="25"/>
      <c r="H93" s="25"/>
      <c r="I93" s="25"/>
      <c r="J93" s="25"/>
      <c r="K93" s="21"/>
    </row>
    <row r="94" spans="1:11" x14ac:dyDescent="0.25">
      <c r="A94" s="45" t="s">
        <v>108</v>
      </c>
      <c r="B94" s="54">
        <v>12.2</v>
      </c>
      <c r="D94" s="21"/>
      <c r="E94" s="21"/>
      <c r="F94" s="25"/>
      <c r="G94" s="25"/>
      <c r="H94" s="25"/>
      <c r="I94" s="25"/>
      <c r="J94" s="25"/>
      <c r="K94" s="21"/>
    </row>
    <row r="95" spans="1:11" x14ac:dyDescent="0.25">
      <c r="A95" s="45" t="s">
        <v>109</v>
      </c>
      <c r="B95" s="54">
        <v>12.2</v>
      </c>
      <c r="D95" s="21"/>
      <c r="E95" s="21"/>
      <c r="F95" s="25"/>
      <c r="G95" s="25"/>
      <c r="H95" s="25"/>
      <c r="I95" s="25"/>
      <c r="J95" s="25"/>
      <c r="K95" s="21"/>
    </row>
    <row r="96" spans="1:11" x14ac:dyDescent="0.25">
      <c r="A96" s="45" t="s">
        <v>110</v>
      </c>
      <c r="B96" s="54">
        <v>15.6</v>
      </c>
      <c r="D96" s="21"/>
      <c r="E96" s="21"/>
      <c r="F96" s="25"/>
      <c r="G96" s="25"/>
      <c r="H96" s="25"/>
      <c r="I96" s="25"/>
      <c r="J96" s="25"/>
      <c r="K96" s="21"/>
    </row>
    <row r="97" spans="1:11" x14ac:dyDescent="0.25">
      <c r="A97" s="45" t="s">
        <v>111</v>
      </c>
      <c r="B97" s="54">
        <v>15.7</v>
      </c>
      <c r="D97" s="21"/>
      <c r="E97" s="21"/>
      <c r="F97" s="25"/>
      <c r="G97" s="25"/>
      <c r="H97" s="25"/>
      <c r="I97" s="25"/>
      <c r="J97" s="25"/>
      <c r="K97" s="21"/>
    </row>
    <row r="98" spans="1:11" x14ac:dyDescent="0.25">
      <c r="A98" s="45" t="s">
        <v>112</v>
      </c>
      <c r="B98" s="54">
        <v>24</v>
      </c>
      <c r="D98" s="21"/>
      <c r="E98" s="21"/>
      <c r="F98" s="25"/>
      <c r="G98" s="25"/>
      <c r="H98" s="25"/>
      <c r="I98" s="25"/>
      <c r="J98" s="25"/>
      <c r="K98" s="21"/>
    </row>
    <row r="99" spans="1:11" x14ac:dyDescent="0.25">
      <c r="A99" s="45" t="s">
        <v>113</v>
      </c>
      <c r="B99" s="54">
        <v>24.1</v>
      </c>
      <c r="D99" s="21"/>
      <c r="E99" s="21"/>
      <c r="F99" s="25"/>
      <c r="G99" s="25"/>
      <c r="H99" s="25"/>
      <c r="I99" s="25"/>
      <c r="J99" s="25"/>
      <c r="K99" s="21"/>
    </row>
    <row r="100" spans="1:11" x14ac:dyDescent="0.25">
      <c r="A100" s="45" t="s">
        <v>114</v>
      </c>
      <c r="B100" s="54">
        <v>12.2</v>
      </c>
      <c r="D100" s="21"/>
      <c r="E100" s="21"/>
      <c r="F100" s="25"/>
      <c r="G100" s="25"/>
      <c r="H100" s="25"/>
      <c r="I100" s="25"/>
      <c r="J100" s="25"/>
      <c r="K100" s="21"/>
    </row>
    <row r="101" spans="1:11" x14ac:dyDescent="0.25">
      <c r="A101" s="45" t="s">
        <v>115</v>
      </c>
      <c r="B101" s="54">
        <v>12.2</v>
      </c>
      <c r="D101" s="21"/>
      <c r="E101" s="21"/>
      <c r="F101" s="21"/>
      <c r="G101" s="21"/>
      <c r="H101" s="21"/>
      <c r="I101" s="21"/>
      <c r="J101" s="21"/>
      <c r="K101" s="21"/>
    </row>
    <row r="102" spans="1:11" x14ac:dyDescent="0.25">
      <c r="A102" s="45" t="s">
        <v>116</v>
      </c>
      <c r="B102" s="54">
        <v>15.6</v>
      </c>
      <c r="D102" s="21"/>
      <c r="E102" s="21"/>
      <c r="F102" s="21"/>
      <c r="G102" s="21"/>
      <c r="H102" s="21"/>
      <c r="I102" s="21"/>
      <c r="J102" s="21"/>
      <c r="K102" s="21"/>
    </row>
    <row r="103" spans="1:11" x14ac:dyDescent="0.25">
      <c r="A103" s="45" t="s">
        <v>117</v>
      </c>
      <c r="B103" s="54">
        <v>15.7</v>
      </c>
      <c r="D103" s="21"/>
      <c r="E103" s="21"/>
      <c r="F103" s="21"/>
      <c r="G103" s="21"/>
      <c r="H103" s="21"/>
      <c r="I103" s="21"/>
      <c r="J103" s="21"/>
      <c r="K103" s="21"/>
    </row>
    <row r="104" spans="1:11" x14ac:dyDescent="0.25">
      <c r="A104" s="45" t="s">
        <v>118</v>
      </c>
      <c r="B104" s="54">
        <v>24</v>
      </c>
      <c r="D104" s="21"/>
      <c r="E104" s="21"/>
      <c r="F104" s="21"/>
      <c r="G104" s="21"/>
      <c r="H104" s="21"/>
      <c r="I104" s="21"/>
      <c r="J104" s="21"/>
      <c r="K104" s="21"/>
    </row>
    <row r="105" spans="1:11" x14ac:dyDescent="0.25">
      <c r="A105" s="45" t="s">
        <v>119</v>
      </c>
      <c r="B105" s="54">
        <v>24.1</v>
      </c>
      <c r="D105" s="21"/>
      <c r="E105" s="21"/>
      <c r="F105" s="21"/>
      <c r="G105" s="21"/>
      <c r="H105" s="21"/>
      <c r="I105" s="21"/>
      <c r="J105" s="21"/>
      <c r="K105" s="21"/>
    </row>
    <row r="106" spans="1:11" x14ac:dyDescent="0.25">
      <c r="A106" s="45" t="s">
        <v>120</v>
      </c>
      <c r="B106" s="54">
        <v>12.2</v>
      </c>
      <c r="D106" s="21"/>
      <c r="E106" s="21"/>
      <c r="F106" s="21"/>
      <c r="G106" s="21"/>
      <c r="H106" s="21"/>
      <c r="I106" s="21"/>
      <c r="J106" s="21"/>
      <c r="K106" s="21"/>
    </row>
    <row r="107" spans="1:11" x14ac:dyDescent="0.25">
      <c r="A107" s="45" t="s">
        <v>121</v>
      </c>
      <c r="B107" s="54">
        <v>12.2</v>
      </c>
      <c r="D107" s="21"/>
      <c r="E107" s="21"/>
      <c r="F107" s="21"/>
      <c r="G107" s="21"/>
      <c r="H107" s="21"/>
      <c r="I107" s="21"/>
      <c r="J107" s="21"/>
      <c r="K107" s="21"/>
    </row>
    <row r="108" spans="1:11" x14ac:dyDescent="0.25">
      <c r="A108" s="45" t="s">
        <v>122</v>
      </c>
      <c r="B108" s="54">
        <v>15.6</v>
      </c>
      <c r="D108" s="21"/>
      <c r="E108" s="21"/>
      <c r="F108" s="21"/>
      <c r="G108" s="21"/>
      <c r="H108" s="21"/>
      <c r="I108" s="21"/>
      <c r="J108" s="21"/>
      <c r="K108" s="21"/>
    </row>
    <row r="109" spans="1:11" x14ac:dyDescent="0.25">
      <c r="A109" s="45" t="s">
        <v>123</v>
      </c>
      <c r="B109" s="54">
        <v>15.7</v>
      </c>
      <c r="D109" s="21"/>
      <c r="E109" s="21"/>
      <c r="F109" s="21"/>
      <c r="G109" s="21"/>
      <c r="H109" s="21"/>
      <c r="I109" s="21"/>
      <c r="J109" s="21"/>
      <c r="K109" s="21"/>
    </row>
    <row r="110" spans="1:11" x14ac:dyDescent="0.25">
      <c r="A110" s="45" t="s">
        <v>124</v>
      </c>
      <c r="B110" s="54">
        <v>24</v>
      </c>
      <c r="D110" s="21"/>
      <c r="E110" s="21"/>
      <c r="F110" s="21"/>
      <c r="G110" s="21"/>
      <c r="H110" s="21"/>
      <c r="I110" s="21"/>
      <c r="J110" s="21"/>
      <c r="K110" s="21"/>
    </row>
    <row r="111" spans="1:11" x14ac:dyDescent="0.25">
      <c r="A111" s="45" t="s">
        <v>125</v>
      </c>
      <c r="B111" s="54">
        <v>24.1</v>
      </c>
      <c r="D111" s="21"/>
      <c r="E111" s="21"/>
      <c r="F111" s="21"/>
      <c r="G111" s="21"/>
      <c r="H111" s="21"/>
      <c r="I111" s="21"/>
      <c r="J111" s="21"/>
      <c r="K111" s="21"/>
    </row>
    <row r="112" spans="1:11" x14ac:dyDescent="0.25">
      <c r="A112" s="45" t="s">
        <v>126</v>
      </c>
      <c r="B112" s="54">
        <v>12.2</v>
      </c>
      <c r="D112" s="21"/>
      <c r="E112" s="21"/>
      <c r="F112" s="21"/>
      <c r="G112" s="21"/>
      <c r="H112" s="21"/>
      <c r="I112" s="21"/>
      <c r="J112" s="21"/>
      <c r="K112" s="21"/>
    </row>
    <row r="113" spans="1:11" x14ac:dyDescent="0.25">
      <c r="A113" s="45" t="s">
        <v>127</v>
      </c>
      <c r="B113" s="54">
        <v>12.2</v>
      </c>
      <c r="D113" s="21"/>
      <c r="E113" s="21"/>
      <c r="F113" s="21"/>
      <c r="G113" s="21"/>
      <c r="H113" s="21"/>
      <c r="I113" s="21"/>
      <c r="J113" s="21"/>
      <c r="K113" s="21"/>
    </row>
    <row r="114" spans="1:11" x14ac:dyDescent="0.25">
      <c r="A114" s="45" t="s">
        <v>128</v>
      </c>
      <c r="B114" s="54">
        <v>15.6</v>
      </c>
      <c r="D114" s="21"/>
      <c r="E114" s="21"/>
      <c r="F114" s="21"/>
      <c r="G114" s="21"/>
      <c r="H114" s="21"/>
      <c r="I114" s="21"/>
      <c r="J114" s="21"/>
      <c r="K114" s="21"/>
    </row>
    <row r="115" spans="1:11" x14ac:dyDescent="0.25">
      <c r="A115" s="45" t="s">
        <v>129</v>
      </c>
      <c r="B115" s="54">
        <v>15.7</v>
      </c>
      <c r="D115" s="21"/>
      <c r="E115" s="21"/>
      <c r="F115" s="21"/>
      <c r="G115" s="21"/>
      <c r="H115" s="21"/>
      <c r="I115" s="21"/>
      <c r="J115" s="21"/>
      <c r="K115" s="21"/>
    </row>
    <row r="116" spans="1:11" x14ac:dyDescent="0.25">
      <c r="A116" s="45" t="s">
        <v>130</v>
      </c>
      <c r="B116" s="54">
        <v>24</v>
      </c>
      <c r="D116" s="21"/>
      <c r="E116" s="21"/>
      <c r="F116" s="21"/>
      <c r="G116" s="21"/>
      <c r="H116" s="21"/>
      <c r="I116" s="21"/>
      <c r="J116" s="21"/>
      <c r="K116" s="21"/>
    </row>
    <row r="117" spans="1:11" x14ac:dyDescent="0.25">
      <c r="A117" s="45" t="s">
        <v>131</v>
      </c>
      <c r="B117" s="54">
        <v>24.1</v>
      </c>
      <c r="D117" s="21"/>
      <c r="E117" s="21"/>
      <c r="F117" s="21"/>
      <c r="G117" s="21"/>
      <c r="H117" s="21"/>
      <c r="I117" s="21"/>
      <c r="J117" s="21"/>
      <c r="K117" s="21"/>
    </row>
    <row r="118" spans="1:11" x14ac:dyDescent="0.25">
      <c r="A118" s="45" t="s">
        <v>132</v>
      </c>
      <c r="B118" s="54">
        <v>12.2</v>
      </c>
      <c r="D118" s="21"/>
      <c r="E118" s="21"/>
      <c r="F118" s="21"/>
      <c r="G118" s="21"/>
      <c r="H118" s="21"/>
      <c r="I118" s="21"/>
      <c r="J118" s="21"/>
      <c r="K118" s="21"/>
    </row>
    <row r="119" spans="1:11" x14ac:dyDescent="0.25">
      <c r="A119" s="45" t="s">
        <v>133</v>
      </c>
      <c r="B119" s="54">
        <v>12.2</v>
      </c>
      <c r="D119" s="21"/>
      <c r="E119" s="21"/>
      <c r="F119" s="21"/>
      <c r="G119" s="21"/>
      <c r="H119" s="21"/>
      <c r="I119" s="21"/>
      <c r="J119" s="21"/>
      <c r="K119" s="21"/>
    </row>
    <row r="120" spans="1:11" x14ac:dyDescent="0.25">
      <c r="A120" s="45" t="s">
        <v>134</v>
      </c>
      <c r="B120" s="54">
        <v>15.6</v>
      </c>
      <c r="D120" s="21"/>
      <c r="E120" s="21"/>
      <c r="F120" s="21"/>
      <c r="G120" s="21"/>
      <c r="H120" s="21"/>
      <c r="I120" s="21"/>
      <c r="J120" s="21"/>
      <c r="K120" s="21"/>
    </row>
    <row r="121" spans="1:11" x14ac:dyDescent="0.25">
      <c r="A121" s="45" t="s">
        <v>135</v>
      </c>
      <c r="B121" s="54">
        <v>15.7</v>
      </c>
      <c r="D121" s="21"/>
      <c r="E121" s="21"/>
      <c r="F121" s="21"/>
      <c r="G121" s="21"/>
      <c r="H121" s="21"/>
      <c r="I121" s="21"/>
      <c r="J121" s="21"/>
      <c r="K121" s="21"/>
    </row>
    <row r="122" spans="1:11" x14ac:dyDescent="0.25">
      <c r="A122" s="45" t="s">
        <v>136</v>
      </c>
      <c r="B122" s="54">
        <v>24</v>
      </c>
      <c r="D122" s="21"/>
      <c r="E122" s="21"/>
      <c r="F122" s="21"/>
      <c r="G122" s="21"/>
      <c r="H122" s="21"/>
      <c r="I122" s="21"/>
      <c r="J122" s="21"/>
      <c r="K122" s="21"/>
    </row>
    <row r="123" spans="1:11" x14ac:dyDescent="0.25">
      <c r="A123" s="45" t="s">
        <v>137</v>
      </c>
      <c r="B123" s="54">
        <v>24.1</v>
      </c>
      <c r="D123" s="21"/>
      <c r="E123" s="21"/>
      <c r="F123" s="21"/>
      <c r="G123" s="21"/>
      <c r="H123" s="21"/>
      <c r="I123" s="21"/>
      <c r="J123" s="21"/>
      <c r="K123" s="21"/>
    </row>
    <row r="124" spans="1:11" x14ac:dyDescent="0.25">
      <c r="A124" s="45" t="s">
        <v>138</v>
      </c>
      <c r="B124" s="54">
        <v>12.2</v>
      </c>
      <c r="D124" s="21"/>
      <c r="E124" s="21"/>
      <c r="F124" s="21"/>
      <c r="G124" s="21"/>
      <c r="H124" s="21"/>
      <c r="I124" s="21"/>
      <c r="J124" s="21"/>
      <c r="K124" s="21"/>
    </row>
    <row r="125" spans="1:11" x14ac:dyDescent="0.25">
      <c r="A125" s="45" t="s">
        <v>139</v>
      </c>
      <c r="B125" s="54">
        <v>12.2</v>
      </c>
      <c r="D125" s="21"/>
      <c r="E125" s="21"/>
      <c r="F125" s="21"/>
      <c r="G125" s="21"/>
      <c r="H125" s="21"/>
      <c r="I125" s="21"/>
      <c r="J125" s="21"/>
      <c r="K125" s="21"/>
    </row>
    <row r="126" spans="1:11" x14ac:dyDescent="0.25">
      <c r="A126" s="45" t="s">
        <v>140</v>
      </c>
      <c r="B126" s="54">
        <v>15.6</v>
      </c>
      <c r="D126" s="21"/>
      <c r="E126" s="21"/>
      <c r="F126" s="21"/>
      <c r="G126" s="21"/>
      <c r="H126" s="21"/>
      <c r="I126" s="21"/>
      <c r="J126" s="21"/>
      <c r="K126" s="21"/>
    </row>
    <row r="127" spans="1:11" x14ac:dyDescent="0.25">
      <c r="A127" s="45" t="s">
        <v>141</v>
      </c>
      <c r="B127" s="54">
        <v>15.7</v>
      </c>
      <c r="D127" s="21"/>
      <c r="E127" s="21"/>
      <c r="F127" s="21"/>
      <c r="G127" s="21"/>
      <c r="H127" s="21"/>
      <c r="I127" s="21"/>
      <c r="J127" s="21"/>
      <c r="K127" s="21"/>
    </row>
    <row r="128" spans="1:11" x14ac:dyDescent="0.25">
      <c r="A128" s="45" t="s">
        <v>142</v>
      </c>
      <c r="B128" s="54">
        <v>24</v>
      </c>
      <c r="D128" s="21"/>
      <c r="E128" s="21"/>
      <c r="F128" s="21"/>
      <c r="G128" s="21"/>
      <c r="H128" s="21"/>
      <c r="I128" s="21"/>
      <c r="J128" s="21"/>
      <c r="K128" s="21"/>
    </row>
    <row r="129" spans="1:11" x14ac:dyDescent="0.25">
      <c r="A129" s="45" t="s">
        <v>143</v>
      </c>
      <c r="B129" s="54">
        <v>24.1</v>
      </c>
      <c r="D129" s="21"/>
      <c r="E129" s="21"/>
      <c r="F129" s="21"/>
      <c r="G129" s="21"/>
      <c r="H129" s="21"/>
      <c r="I129" s="21"/>
      <c r="J129" s="21"/>
      <c r="K129" s="21"/>
    </row>
    <row r="130" spans="1:11" x14ac:dyDescent="0.25">
      <c r="A130" s="45" t="s">
        <v>144</v>
      </c>
      <c r="B130" s="54">
        <v>12.2</v>
      </c>
      <c r="D130" s="21"/>
      <c r="E130" s="21"/>
      <c r="F130" s="21"/>
      <c r="G130" s="21"/>
      <c r="H130" s="21"/>
      <c r="I130" s="21"/>
      <c r="J130" s="21"/>
      <c r="K130" s="21"/>
    </row>
    <row r="131" spans="1:11" x14ac:dyDescent="0.25">
      <c r="A131" s="45" t="s">
        <v>145</v>
      </c>
      <c r="B131" s="54">
        <v>12.2</v>
      </c>
      <c r="D131" s="21"/>
      <c r="E131" s="21"/>
      <c r="F131" s="21"/>
      <c r="G131" s="21"/>
      <c r="H131" s="21"/>
      <c r="I131" s="21"/>
      <c r="J131" s="21"/>
      <c r="K131" s="21"/>
    </row>
    <row r="132" spans="1:11" x14ac:dyDescent="0.25">
      <c r="A132" s="45" t="s">
        <v>146</v>
      </c>
      <c r="B132" s="54">
        <v>15.6</v>
      </c>
      <c r="D132" s="21"/>
      <c r="E132" s="21"/>
      <c r="F132" s="21"/>
      <c r="G132" s="21"/>
      <c r="H132" s="21"/>
      <c r="I132" s="21"/>
      <c r="J132" s="21"/>
      <c r="K132" s="21"/>
    </row>
    <row r="133" spans="1:11" x14ac:dyDescent="0.25">
      <c r="A133" s="45" t="s">
        <v>147</v>
      </c>
      <c r="B133" s="54">
        <v>15.7</v>
      </c>
      <c r="D133" s="21"/>
      <c r="E133" s="21"/>
      <c r="F133" s="21"/>
      <c r="G133" s="21"/>
      <c r="H133" s="21"/>
      <c r="I133" s="21"/>
      <c r="J133" s="21"/>
      <c r="K133" s="21"/>
    </row>
    <row r="134" spans="1:11" x14ac:dyDescent="0.25">
      <c r="A134" s="45" t="s">
        <v>148</v>
      </c>
      <c r="B134" s="54">
        <v>24</v>
      </c>
      <c r="D134" s="21"/>
      <c r="E134" s="21"/>
      <c r="F134" s="21"/>
      <c r="G134" s="21"/>
      <c r="H134" s="21"/>
      <c r="I134" s="21"/>
      <c r="J134" s="21"/>
      <c r="K134" s="21"/>
    </row>
    <row r="135" spans="1:11" x14ac:dyDescent="0.25">
      <c r="A135" s="45" t="s">
        <v>149</v>
      </c>
      <c r="B135" s="54">
        <v>24.1</v>
      </c>
      <c r="D135" s="21"/>
      <c r="E135" s="21"/>
      <c r="F135" s="21"/>
      <c r="G135" s="21"/>
      <c r="H135" s="21"/>
      <c r="I135" s="21"/>
      <c r="J135" s="21"/>
      <c r="K135" s="21"/>
    </row>
    <row r="136" spans="1:11" x14ac:dyDescent="0.25">
      <c r="A136" s="45" t="s">
        <v>150</v>
      </c>
      <c r="B136" s="54">
        <v>12.2</v>
      </c>
      <c r="D136" s="21"/>
      <c r="E136" s="21"/>
      <c r="F136" s="21"/>
      <c r="G136" s="21"/>
      <c r="H136" s="21"/>
      <c r="I136" s="21"/>
      <c r="J136" s="21"/>
      <c r="K136" s="21"/>
    </row>
    <row r="137" spans="1:11" x14ac:dyDescent="0.25">
      <c r="A137" s="45" t="s">
        <v>151</v>
      </c>
      <c r="B137" s="54">
        <v>12.2</v>
      </c>
      <c r="D137" s="21"/>
      <c r="E137" s="21"/>
      <c r="F137" s="21"/>
      <c r="G137" s="21"/>
      <c r="H137" s="21"/>
      <c r="I137" s="21"/>
      <c r="J137" s="21"/>
      <c r="K137" s="21"/>
    </row>
    <row r="138" spans="1:11" x14ac:dyDescent="0.25">
      <c r="A138" s="45" t="s">
        <v>152</v>
      </c>
      <c r="B138" s="54">
        <v>15.6</v>
      </c>
      <c r="D138" s="21"/>
      <c r="E138" s="21"/>
      <c r="F138" s="21"/>
      <c r="G138" s="21"/>
      <c r="H138" s="21"/>
      <c r="I138" s="21"/>
      <c r="J138" s="21"/>
      <c r="K138" s="21"/>
    </row>
    <row r="139" spans="1:11" x14ac:dyDescent="0.25">
      <c r="A139" s="45" t="s">
        <v>153</v>
      </c>
      <c r="B139" s="54">
        <v>15.7</v>
      </c>
      <c r="D139" s="21"/>
      <c r="E139" s="21"/>
      <c r="F139" s="21"/>
      <c r="G139" s="21"/>
      <c r="H139" s="21"/>
      <c r="I139" s="21"/>
      <c r="J139" s="21"/>
      <c r="K139" s="21"/>
    </row>
    <row r="140" spans="1:11" x14ac:dyDescent="0.25">
      <c r="A140" s="45" t="s">
        <v>154</v>
      </c>
      <c r="B140" s="54">
        <v>24</v>
      </c>
      <c r="D140" s="21"/>
      <c r="E140" s="21"/>
      <c r="F140" s="21"/>
      <c r="G140" s="21"/>
      <c r="H140" s="21"/>
      <c r="I140" s="21"/>
      <c r="J140" s="21"/>
      <c r="K140" s="21"/>
    </row>
    <row r="141" spans="1:11" x14ac:dyDescent="0.25">
      <c r="A141" s="45" t="s">
        <v>155</v>
      </c>
      <c r="B141" s="54">
        <v>24.1</v>
      </c>
      <c r="D141" s="21"/>
      <c r="E141" s="21"/>
      <c r="F141" s="21"/>
      <c r="G141" s="21"/>
      <c r="H141" s="21"/>
      <c r="I141" s="21"/>
      <c r="J141" s="21"/>
      <c r="K141" s="21"/>
    </row>
    <row r="142" spans="1:11" x14ac:dyDescent="0.25">
      <c r="A142" s="45" t="s">
        <v>156</v>
      </c>
      <c r="B142" s="54">
        <v>12.2</v>
      </c>
      <c r="D142" s="21"/>
      <c r="E142" s="21"/>
      <c r="F142" s="21"/>
      <c r="G142" s="21"/>
      <c r="H142" s="21"/>
      <c r="I142" s="21"/>
      <c r="J142" s="21"/>
      <c r="K142" s="21"/>
    </row>
    <row r="143" spans="1:11" x14ac:dyDescent="0.25">
      <c r="A143" s="45" t="s">
        <v>157</v>
      </c>
      <c r="B143" s="54">
        <v>12.2</v>
      </c>
      <c r="D143" s="21"/>
      <c r="E143" s="21"/>
      <c r="F143" s="21"/>
      <c r="G143" s="21"/>
      <c r="H143" s="21"/>
      <c r="I143" s="21"/>
      <c r="J143" s="21"/>
      <c r="K143" s="21"/>
    </row>
    <row r="144" spans="1:11" x14ac:dyDescent="0.25">
      <c r="A144" s="45" t="s">
        <v>158</v>
      </c>
      <c r="B144" s="54">
        <v>15.6</v>
      </c>
      <c r="D144" s="21"/>
      <c r="E144" s="21"/>
      <c r="F144" s="21"/>
      <c r="G144" s="21"/>
      <c r="H144" s="21"/>
      <c r="I144" s="21"/>
      <c r="J144" s="21"/>
      <c r="K144" s="21"/>
    </row>
    <row r="145" spans="1:11" x14ac:dyDescent="0.25">
      <c r="A145" s="45" t="s">
        <v>159</v>
      </c>
      <c r="B145" s="54">
        <v>15.7</v>
      </c>
      <c r="D145" s="21"/>
      <c r="E145" s="21"/>
      <c r="F145" s="21"/>
      <c r="G145" s="21"/>
      <c r="H145" s="21"/>
      <c r="I145" s="21"/>
      <c r="J145" s="21"/>
      <c r="K145" s="21"/>
    </row>
    <row r="146" spans="1:11" x14ac:dyDescent="0.25">
      <c r="A146" s="45" t="s">
        <v>160</v>
      </c>
      <c r="B146" s="54">
        <v>24</v>
      </c>
      <c r="D146" s="21"/>
      <c r="E146" s="21"/>
      <c r="F146" s="21"/>
      <c r="G146" s="21"/>
      <c r="H146" s="21"/>
      <c r="I146" s="21"/>
      <c r="J146" s="21"/>
      <c r="K146" s="21"/>
    </row>
    <row r="147" spans="1:11" x14ac:dyDescent="0.25">
      <c r="A147" s="45" t="s">
        <v>161</v>
      </c>
      <c r="B147" s="54">
        <v>24.1</v>
      </c>
      <c r="D147" s="21"/>
      <c r="E147" s="21"/>
      <c r="F147" s="21"/>
      <c r="G147" s="21"/>
      <c r="H147" s="21"/>
      <c r="I147" s="21"/>
      <c r="J147" s="21"/>
      <c r="K147" s="21"/>
    </row>
    <row r="148" spans="1:11" x14ac:dyDescent="0.25">
      <c r="A148" s="45" t="s">
        <v>162</v>
      </c>
      <c r="B148" s="54">
        <v>12.2</v>
      </c>
      <c r="D148" s="21"/>
      <c r="E148" s="21"/>
      <c r="F148" s="21"/>
      <c r="G148" s="21"/>
      <c r="H148" s="21"/>
      <c r="I148" s="21"/>
      <c r="J148" s="21"/>
      <c r="K148" s="21"/>
    </row>
    <row r="149" spans="1:11" x14ac:dyDescent="0.25">
      <c r="A149" s="45" t="s">
        <v>163</v>
      </c>
      <c r="B149" s="54">
        <v>12.2</v>
      </c>
      <c r="D149" s="21"/>
      <c r="E149" s="21"/>
      <c r="F149" s="21"/>
      <c r="G149" s="21"/>
      <c r="H149" s="21"/>
      <c r="I149" s="21"/>
      <c r="J149" s="21"/>
      <c r="K149" s="21"/>
    </row>
    <row r="150" spans="1:11" x14ac:dyDescent="0.25">
      <c r="A150" s="45" t="s">
        <v>164</v>
      </c>
      <c r="B150" s="54">
        <v>15.6</v>
      </c>
      <c r="D150" s="21"/>
      <c r="E150" s="21"/>
      <c r="F150" s="21"/>
      <c r="G150" s="21"/>
      <c r="H150" s="21"/>
      <c r="I150" s="21"/>
      <c r="J150" s="21"/>
      <c r="K150" s="21"/>
    </row>
    <row r="151" spans="1:11" x14ac:dyDescent="0.25">
      <c r="A151" s="45" t="s">
        <v>165</v>
      </c>
      <c r="B151" s="54">
        <v>15.7</v>
      </c>
      <c r="D151" s="21"/>
      <c r="E151" s="21"/>
      <c r="F151" s="21"/>
      <c r="G151" s="21"/>
      <c r="H151" s="21"/>
      <c r="I151" s="21"/>
      <c r="J151" s="21"/>
      <c r="K151" s="21"/>
    </row>
    <row r="152" spans="1:11" x14ac:dyDescent="0.25">
      <c r="A152" s="45" t="s">
        <v>166</v>
      </c>
      <c r="B152" s="54">
        <v>24</v>
      </c>
      <c r="D152" s="21"/>
      <c r="E152" s="21"/>
      <c r="F152" s="21"/>
      <c r="G152" s="21"/>
      <c r="H152" s="21"/>
      <c r="I152" s="21"/>
      <c r="J152" s="21"/>
      <c r="K152" s="21"/>
    </row>
    <row r="153" spans="1:11" x14ac:dyDescent="0.25">
      <c r="A153" s="45" t="s">
        <v>167</v>
      </c>
      <c r="B153" s="54">
        <v>24.1</v>
      </c>
      <c r="D153" s="21"/>
      <c r="E153" s="21"/>
      <c r="F153" s="21"/>
      <c r="G153" s="21"/>
      <c r="H153" s="21"/>
      <c r="I153" s="21"/>
      <c r="J153" s="21"/>
      <c r="K153" s="21"/>
    </row>
    <row r="154" spans="1:11" x14ac:dyDescent="0.25">
      <c r="A154" s="45" t="s">
        <v>168</v>
      </c>
      <c r="B154" s="54">
        <v>12.2</v>
      </c>
      <c r="D154" s="21"/>
      <c r="E154" s="21"/>
      <c r="F154" s="21"/>
      <c r="G154" s="21"/>
      <c r="H154" s="21"/>
      <c r="I154" s="21"/>
      <c r="J154" s="21"/>
      <c r="K154" s="21"/>
    </row>
    <row r="155" spans="1:11" x14ac:dyDescent="0.25">
      <c r="A155" s="45" t="s">
        <v>169</v>
      </c>
      <c r="B155" s="54">
        <v>12.2</v>
      </c>
      <c r="D155" s="21"/>
      <c r="E155" s="21"/>
      <c r="F155" s="21"/>
      <c r="G155" s="21"/>
      <c r="H155" s="21"/>
      <c r="I155" s="21"/>
      <c r="J155" s="21"/>
      <c r="K155" s="21"/>
    </row>
    <row r="156" spans="1:11" x14ac:dyDescent="0.25">
      <c r="A156" s="45" t="s">
        <v>170</v>
      </c>
      <c r="B156" s="54">
        <v>15.6</v>
      </c>
      <c r="D156" s="21"/>
      <c r="E156" s="21"/>
      <c r="F156" s="21"/>
      <c r="G156" s="21"/>
      <c r="H156" s="21"/>
      <c r="I156" s="21"/>
      <c r="J156" s="21"/>
      <c r="K156" s="21"/>
    </row>
    <row r="157" spans="1:11" x14ac:dyDescent="0.25">
      <c r="A157" s="45" t="s">
        <v>171</v>
      </c>
      <c r="B157" s="54">
        <v>15.7</v>
      </c>
      <c r="D157" s="21"/>
      <c r="E157" s="21"/>
      <c r="F157" s="21"/>
      <c r="G157" s="21"/>
      <c r="H157" s="21"/>
      <c r="I157" s="21"/>
      <c r="J157" s="21"/>
      <c r="K157" s="21"/>
    </row>
    <row r="158" spans="1:11" x14ac:dyDescent="0.25">
      <c r="A158" s="45" t="s">
        <v>172</v>
      </c>
      <c r="B158" s="54">
        <v>24</v>
      </c>
      <c r="D158" s="21"/>
      <c r="E158" s="21"/>
      <c r="F158" s="21"/>
      <c r="G158" s="21"/>
      <c r="H158" s="21"/>
      <c r="I158" s="21"/>
      <c r="J158" s="21"/>
      <c r="K158" s="21"/>
    </row>
    <row r="159" spans="1:11" x14ac:dyDescent="0.25">
      <c r="A159" s="45" t="s">
        <v>173</v>
      </c>
      <c r="B159" s="54">
        <v>24.1</v>
      </c>
      <c r="D159" s="21"/>
      <c r="E159" s="21"/>
      <c r="F159" s="21"/>
      <c r="G159" s="21"/>
      <c r="H159" s="21"/>
      <c r="I159" s="21"/>
      <c r="J159" s="21"/>
      <c r="K159" s="21"/>
    </row>
    <row r="160" spans="1:11" x14ac:dyDescent="0.25">
      <c r="A160" s="45" t="s">
        <v>174</v>
      </c>
      <c r="B160" s="54">
        <v>12.2</v>
      </c>
      <c r="D160" s="21"/>
      <c r="E160" s="21"/>
      <c r="F160" s="21"/>
      <c r="G160" s="21"/>
      <c r="H160" s="21"/>
      <c r="I160" s="21"/>
      <c r="J160" s="21"/>
      <c r="K160" s="21"/>
    </row>
    <row r="161" spans="1:11" x14ac:dyDescent="0.25">
      <c r="A161" s="45" t="s">
        <v>175</v>
      </c>
      <c r="B161" s="54">
        <v>12.2</v>
      </c>
      <c r="D161" s="21"/>
      <c r="E161" s="21"/>
      <c r="F161" s="21"/>
      <c r="G161" s="21"/>
      <c r="H161" s="21"/>
      <c r="I161" s="21"/>
      <c r="J161" s="21"/>
      <c r="K161" s="21"/>
    </row>
    <row r="162" spans="1:11" x14ac:dyDescent="0.25">
      <c r="A162" s="45" t="s">
        <v>176</v>
      </c>
      <c r="B162" s="54">
        <v>15.6</v>
      </c>
      <c r="D162" s="21"/>
      <c r="E162" s="21"/>
      <c r="F162" s="21"/>
      <c r="G162" s="21"/>
      <c r="H162" s="21"/>
      <c r="I162" s="21"/>
      <c r="J162" s="21"/>
      <c r="K162" s="21"/>
    </row>
    <row r="163" spans="1:11" x14ac:dyDescent="0.25">
      <c r="A163" s="45" t="s">
        <v>177</v>
      </c>
      <c r="B163" s="54">
        <v>15.7</v>
      </c>
      <c r="D163" s="21"/>
      <c r="E163" s="21"/>
      <c r="F163" s="21"/>
      <c r="G163" s="21"/>
      <c r="H163" s="21"/>
      <c r="I163" s="21"/>
      <c r="J163" s="21"/>
      <c r="K163" s="21"/>
    </row>
    <row r="164" spans="1:11" x14ac:dyDescent="0.25">
      <c r="A164" s="45" t="s">
        <v>178</v>
      </c>
      <c r="B164" s="54">
        <v>24</v>
      </c>
      <c r="D164" s="21"/>
      <c r="E164" s="21"/>
      <c r="F164" s="21"/>
      <c r="G164" s="21"/>
      <c r="H164" s="21"/>
      <c r="I164" s="21"/>
      <c r="J164" s="21"/>
      <c r="K164" s="21"/>
    </row>
    <row r="165" spans="1:11" x14ac:dyDescent="0.25">
      <c r="A165" s="45" t="s">
        <v>179</v>
      </c>
      <c r="B165" s="54">
        <v>24.1</v>
      </c>
      <c r="D165" s="21"/>
      <c r="E165" s="21"/>
      <c r="F165" s="21"/>
      <c r="G165" s="21"/>
      <c r="H165" s="21"/>
      <c r="I165" s="21"/>
      <c r="J165" s="21"/>
      <c r="K165" s="21"/>
    </row>
    <row r="166" spans="1:11" x14ac:dyDescent="0.25">
      <c r="A166" s="45" t="s">
        <v>180</v>
      </c>
      <c r="B166" s="54">
        <v>12.2</v>
      </c>
      <c r="D166" s="21"/>
      <c r="E166" s="21"/>
      <c r="F166" s="21"/>
      <c r="G166" s="21"/>
      <c r="H166" s="21"/>
      <c r="I166" s="21"/>
      <c r="J166" s="21"/>
      <c r="K166" s="21"/>
    </row>
    <row r="167" spans="1:11" x14ac:dyDescent="0.25">
      <c r="A167" s="45" t="s">
        <v>181</v>
      </c>
      <c r="B167" s="54">
        <v>12.2</v>
      </c>
      <c r="D167" s="21"/>
      <c r="E167" s="21"/>
      <c r="F167" s="21"/>
      <c r="G167" s="21"/>
      <c r="H167" s="21"/>
      <c r="I167" s="21"/>
      <c r="J167" s="21"/>
      <c r="K167" s="21"/>
    </row>
    <row r="168" spans="1:11" x14ac:dyDescent="0.25">
      <c r="A168" s="45" t="s">
        <v>182</v>
      </c>
      <c r="B168" s="54">
        <v>15.6</v>
      </c>
      <c r="D168" s="21"/>
      <c r="E168" s="21"/>
      <c r="F168" s="21"/>
      <c r="G168" s="21"/>
      <c r="H168" s="21"/>
      <c r="I168" s="21"/>
      <c r="J168" s="21"/>
      <c r="K168" s="21"/>
    </row>
    <row r="169" spans="1:11" x14ac:dyDescent="0.25">
      <c r="A169" s="45" t="s">
        <v>183</v>
      </c>
      <c r="B169" s="54">
        <v>15.7</v>
      </c>
      <c r="D169" s="21"/>
      <c r="E169" s="21"/>
      <c r="F169" s="21"/>
      <c r="G169" s="21"/>
      <c r="H169" s="21"/>
      <c r="I169" s="21"/>
      <c r="J169" s="21"/>
      <c r="K169" s="21"/>
    </row>
    <row r="170" spans="1:11" x14ac:dyDescent="0.25">
      <c r="A170" s="45" t="s">
        <v>184</v>
      </c>
      <c r="B170" s="54">
        <v>24</v>
      </c>
      <c r="D170" s="21"/>
      <c r="E170" s="21"/>
      <c r="F170" s="21"/>
      <c r="G170" s="21"/>
      <c r="H170" s="21"/>
      <c r="I170" s="21"/>
      <c r="J170" s="21"/>
      <c r="K170" s="21"/>
    </row>
    <row r="171" spans="1:11" x14ac:dyDescent="0.25">
      <c r="A171" s="45" t="s">
        <v>185</v>
      </c>
      <c r="B171" s="54">
        <v>24.1</v>
      </c>
      <c r="D171" s="21"/>
      <c r="E171" s="21"/>
      <c r="F171" s="21"/>
      <c r="G171" s="21"/>
      <c r="H171" s="21"/>
      <c r="I171" s="21"/>
      <c r="J171" s="21"/>
      <c r="K171" s="21"/>
    </row>
    <row r="172" spans="1:11" x14ac:dyDescent="0.25">
      <c r="A172" s="45" t="s">
        <v>186</v>
      </c>
      <c r="B172" s="54">
        <v>12.2</v>
      </c>
      <c r="D172" s="21"/>
      <c r="E172" s="21"/>
      <c r="F172" s="21"/>
      <c r="G172" s="21"/>
      <c r="H172" s="21"/>
      <c r="I172" s="21"/>
      <c r="J172" s="21"/>
      <c r="K172" s="21"/>
    </row>
    <row r="173" spans="1:11" x14ac:dyDescent="0.25">
      <c r="A173" s="45" t="s">
        <v>187</v>
      </c>
      <c r="B173" s="54">
        <v>12.2</v>
      </c>
      <c r="D173" s="21"/>
      <c r="E173" s="21"/>
      <c r="F173" s="21"/>
      <c r="G173" s="21"/>
      <c r="H173" s="21"/>
      <c r="I173" s="21"/>
      <c r="J173" s="21"/>
      <c r="K173" s="21"/>
    </row>
    <row r="174" spans="1:11" x14ac:dyDescent="0.25">
      <c r="A174" s="45" t="s">
        <v>188</v>
      </c>
      <c r="B174" s="54">
        <v>15.6</v>
      </c>
      <c r="D174" s="21"/>
      <c r="E174" s="21"/>
      <c r="F174" s="21"/>
      <c r="G174" s="21"/>
      <c r="H174" s="21"/>
      <c r="I174" s="21"/>
      <c r="J174" s="21"/>
      <c r="K174" s="21"/>
    </row>
    <row r="175" spans="1:11" x14ac:dyDescent="0.25">
      <c r="A175" s="45" t="s">
        <v>189</v>
      </c>
      <c r="B175" s="54">
        <v>15.7</v>
      </c>
      <c r="D175" s="21"/>
      <c r="E175" s="21"/>
      <c r="F175" s="21"/>
      <c r="G175" s="21"/>
      <c r="H175" s="21"/>
      <c r="I175" s="21"/>
      <c r="J175" s="21"/>
      <c r="K175" s="21"/>
    </row>
    <row r="176" spans="1:11" x14ac:dyDescent="0.25">
      <c r="A176" s="45" t="s">
        <v>190</v>
      </c>
      <c r="B176" s="54">
        <v>24</v>
      </c>
      <c r="D176" s="21"/>
      <c r="E176" s="21"/>
      <c r="F176" s="21"/>
      <c r="G176" s="21"/>
      <c r="H176" s="21"/>
      <c r="I176" s="21"/>
      <c r="J176" s="21"/>
      <c r="K176" s="21"/>
    </row>
    <row r="177" spans="1:11" x14ac:dyDescent="0.25">
      <c r="A177" s="45" t="s">
        <v>191</v>
      </c>
      <c r="B177" s="54">
        <v>24.1</v>
      </c>
      <c r="D177" s="21"/>
      <c r="E177" s="21"/>
      <c r="F177" s="21"/>
      <c r="G177" s="21"/>
      <c r="H177" s="21"/>
      <c r="I177" s="21"/>
      <c r="J177" s="21"/>
      <c r="K177" s="21"/>
    </row>
    <row r="178" spans="1:11" x14ac:dyDescent="0.25">
      <c r="A178" s="45" t="s">
        <v>192</v>
      </c>
      <c r="B178" s="54">
        <v>12.2</v>
      </c>
      <c r="D178" s="21"/>
      <c r="E178" s="21"/>
      <c r="F178" s="21"/>
      <c r="G178" s="21"/>
      <c r="H178" s="21"/>
      <c r="I178" s="21"/>
      <c r="J178" s="21"/>
      <c r="K178" s="21"/>
    </row>
    <row r="179" spans="1:11" x14ac:dyDescent="0.25">
      <c r="A179" s="45" t="s">
        <v>193</v>
      </c>
      <c r="B179" s="54">
        <v>12.2</v>
      </c>
      <c r="D179" s="21"/>
      <c r="E179" s="21"/>
      <c r="F179" s="21"/>
      <c r="G179" s="21"/>
      <c r="H179" s="21"/>
      <c r="I179" s="21"/>
      <c r="J179" s="21"/>
      <c r="K179" s="21"/>
    </row>
    <row r="180" spans="1:11" x14ac:dyDescent="0.25">
      <c r="A180" s="45" t="s">
        <v>194</v>
      </c>
      <c r="B180" s="54">
        <v>15.6</v>
      </c>
      <c r="D180" s="21"/>
      <c r="E180" s="21"/>
      <c r="F180" s="21"/>
      <c r="G180" s="21"/>
      <c r="H180" s="21"/>
      <c r="I180" s="21"/>
      <c r="J180" s="21"/>
      <c r="K180" s="21"/>
    </row>
    <row r="181" spans="1:11" x14ac:dyDescent="0.25">
      <c r="A181" s="45" t="s">
        <v>195</v>
      </c>
      <c r="B181" s="54">
        <v>15.7</v>
      </c>
      <c r="D181" s="21"/>
      <c r="E181" s="21"/>
      <c r="F181" s="21"/>
      <c r="G181" s="21"/>
      <c r="H181" s="21"/>
      <c r="I181" s="21"/>
      <c r="J181" s="21"/>
      <c r="K181" s="21"/>
    </row>
    <row r="182" spans="1:11" x14ac:dyDescent="0.25">
      <c r="A182" s="45" t="s">
        <v>196</v>
      </c>
      <c r="B182" s="54">
        <v>24</v>
      </c>
      <c r="D182" s="21"/>
      <c r="E182" s="21"/>
      <c r="F182" s="21"/>
      <c r="G182" s="21"/>
      <c r="H182" s="21"/>
      <c r="I182" s="21"/>
      <c r="J182" s="21"/>
      <c r="K182" s="21"/>
    </row>
    <row r="183" spans="1:11" x14ac:dyDescent="0.25">
      <c r="A183" s="45" t="s">
        <v>197</v>
      </c>
      <c r="B183" s="54">
        <v>24.1</v>
      </c>
      <c r="D183" s="21"/>
      <c r="E183" s="21"/>
      <c r="F183" s="21"/>
      <c r="G183" s="21"/>
      <c r="H183" s="21"/>
      <c r="I183" s="21"/>
      <c r="J183" s="21"/>
      <c r="K183" s="21"/>
    </row>
    <row r="184" spans="1:11" x14ac:dyDescent="0.25">
      <c r="A184" s="45" t="s">
        <v>198</v>
      </c>
      <c r="B184" s="54">
        <v>12.2</v>
      </c>
      <c r="D184" s="21"/>
      <c r="E184" s="21"/>
      <c r="F184" s="21"/>
      <c r="G184" s="21"/>
      <c r="H184" s="21"/>
      <c r="I184" s="21"/>
      <c r="J184" s="21"/>
      <c r="K184" s="21"/>
    </row>
    <row r="185" spans="1:11" x14ac:dyDescent="0.25">
      <c r="A185" s="45" t="s">
        <v>199</v>
      </c>
      <c r="B185" s="54">
        <v>12.2</v>
      </c>
      <c r="D185" s="21"/>
      <c r="E185" s="21"/>
      <c r="F185" s="21"/>
      <c r="G185" s="21"/>
      <c r="H185" s="21"/>
      <c r="I185" s="21"/>
      <c r="J185" s="21"/>
      <c r="K185" s="21"/>
    </row>
    <row r="186" spans="1:11" x14ac:dyDescent="0.25">
      <c r="A186" s="45" t="s">
        <v>200</v>
      </c>
      <c r="B186" s="54">
        <v>15.6</v>
      </c>
      <c r="D186" s="21"/>
      <c r="E186" s="21"/>
      <c r="F186" s="21"/>
      <c r="G186" s="21"/>
      <c r="H186" s="21"/>
      <c r="I186" s="21"/>
      <c r="J186" s="21"/>
      <c r="K186" s="21"/>
    </row>
    <row r="187" spans="1:11" x14ac:dyDescent="0.25">
      <c r="A187" s="45" t="s">
        <v>201</v>
      </c>
      <c r="B187" s="54">
        <v>15.7</v>
      </c>
      <c r="D187" s="21"/>
      <c r="E187" s="21"/>
      <c r="F187" s="21"/>
      <c r="G187" s="21"/>
      <c r="H187" s="21"/>
      <c r="I187" s="21"/>
      <c r="J187" s="21"/>
      <c r="K187" s="21"/>
    </row>
    <row r="188" spans="1:11" x14ac:dyDescent="0.25">
      <c r="A188" s="45" t="s">
        <v>202</v>
      </c>
      <c r="B188" s="54">
        <v>24</v>
      </c>
      <c r="D188" s="21"/>
      <c r="E188" s="21"/>
      <c r="F188" s="21"/>
      <c r="G188" s="21"/>
      <c r="H188" s="21"/>
      <c r="I188" s="21"/>
      <c r="J188" s="21"/>
      <c r="K188" s="21"/>
    </row>
    <row r="189" spans="1:11" x14ac:dyDescent="0.25">
      <c r="A189" s="45" t="s">
        <v>203</v>
      </c>
      <c r="B189" s="54">
        <v>24.1</v>
      </c>
      <c r="D189" s="21"/>
      <c r="E189" s="21"/>
      <c r="F189" s="21"/>
      <c r="G189" s="21"/>
      <c r="H189" s="21"/>
      <c r="I189" s="21"/>
      <c r="J189" s="21"/>
      <c r="K189" s="21"/>
    </row>
    <row r="190" spans="1:11" x14ac:dyDescent="0.25">
      <c r="A190" s="45" t="s">
        <v>204</v>
      </c>
      <c r="B190" s="54">
        <v>12.2</v>
      </c>
      <c r="D190" s="21"/>
      <c r="E190" s="21"/>
      <c r="F190" s="21"/>
      <c r="G190" s="21"/>
      <c r="H190" s="21"/>
      <c r="I190" s="21"/>
      <c r="J190" s="21"/>
      <c r="K190" s="21"/>
    </row>
    <row r="191" spans="1:11" x14ac:dyDescent="0.25">
      <c r="A191" s="45" t="s">
        <v>205</v>
      </c>
      <c r="B191" s="54">
        <v>12.2</v>
      </c>
      <c r="D191" s="21"/>
      <c r="E191" s="21"/>
      <c r="F191" s="21"/>
      <c r="G191" s="21"/>
      <c r="H191" s="21"/>
      <c r="I191" s="21"/>
      <c r="J191" s="21"/>
      <c r="K191" s="21"/>
    </row>
    <row r="192" spans="1:11" x14ac:dyDescent="0.25">
      <c r="A192" s="45" t="s">
        <v>206</v>
      </c>
      <c r="B192" s="54">
        <v>15.6</v>
      </c>
      <c r="D192" s="21"/>
      <c r="E192" s="21"/>
      <c r="F192" s="21"/>
      <c r="G192" s="21"/>
      <c r="H192" s="21"/>
      <c r="I192" s="21"/>
      <c r="J192" s="21"/>
      <c r="K192" s="21"/>
    </row>
    <row r="193" spans="1:11" x14ac:dyDescent="0.25">
      <c r="A193" s="45" t="s">
        <v>207</v>
      </c>
      <c r="B193" s="54">
        <v>15.7</v>
      </c>
      <c r="D193" s="21"/>
      <c r="E193" s="21"/>
      <c r="F193" s="21"/>
      <c r="G193" s="21"/>
      <c r="H193" s="21"/>
      <c r="I193" s="21"/>
      <c r="J193" s="21"/>
      <c r="K193" s="21"/>
    </row>
    <row r="194" spans="1:11" x14ac:dyDescent="0.25">
      <c r="A194" s="45" t="s">
        <v>208</v>
      </c>
      <c r="B194" s="54">
        <v>24</v>
      </c>
      <c r="D194" s="21"/>
      <c r="E194" s="21"/>
      <c r="F194" s="21"/>
      <c r="G194" s="21"/>
      <c r="H194" s="21"/>
      <c r="I194" s="21"/>
      <c r="J194" s="21"/>
      <c r="K194" s="21"/>
    </row>
    <row r="195" spans="1:11" x14ac:dyDescent="0.25">
      <c r="A195" s="45" t="s">
        <v>209</v>
      </c>
      <c r="B195" s="54">
        <v>24.1</v>
      </c>
      <c r="D195" s="21"/>
      <c r="E195" s="21"/>
      <c r="F195" s="21"/>
      <c r="G195" s="21"/>
      <c r="H195" s="21"/>
      <c r="I195" s="21"/>
      <c r="J195" s="21"/>
      <c r="K195" s="21"/>
    </row>
    <row r="196" spans="1:11" x14ac:dyDescent="0.25">
      <c r="A196" s="45" t="s">
        <v>210</v>
      </c>
      <c r="B196" s="54">
        <v>12.2</v>
      </c>
      <c r="D196" s="21"/>
      <c r="E196" s="21"/>
      <c r="F196" s="21"/>
      <c r="G196" s="21"/>
      <c r="H196" s="21"/>
      <c r="I196" s="21"/>
      <c r="J196" s="21"/>
      <c r="K196" s="21"/>
    </row>
    <row r="197" spans="1:11" x14ac:dyDescent="0.25">
      <c r="A197" s="45" t="s">
        <v>211</v>
      </c>
      <c r="B197" s="54">
        <v>12.2</v>
      </c>
      <c r="D197" s="21"/>
      <c r="E197" s="21"/>
      <c r="F197" s="21"/>
      <c r="G197" s="21"/>
      <c r="H197" s="21"/>
      <c r="I197" s="21"/>
      <c r="J197" s="21"/>
      <c r="K197" s="21"/>
    </row>
    <row r="198" spans="1:11" x14ac:dyDescent="0.25">
      <c r="A198" s="45" t="s">
        <v>212</v>
      </c>
      <c r="B198" s="54">
        <v>15.6</v>
      </c>
      <c r="D198" s="21"/>
      <c r="E198" s="21"/>
      <c r="F198" s="21"/>
      <c r="G198" s="21"/>
      <c r="H198" s="21"/>
      <c r="I198" s="21"/>
      <c r="J198" s="21"/>
      <c r="K198" s="21"/>
    </row>
    <row r="199" spans="1:11" x14ac:dyDescent="0.25">
      <c r="A199" s="45" t="s">
        <v>213</v>
      </c>
      <c r="B199" s="54">
        <v>15.7</v>
      </c>
      <c r="D199" s="21"/>
      <c r="E199" s="21"/>
      <c r="F199" s="21"/>
      <c r="G199" s="21"/>
      <c r="H199" s="21"/>
      <c r="I199" s="21"/>
      <c r="J199" s="21"/>
      <c r="K199" s="21"/>
    </row>
    <row r="200" spans="1:11" x14ac:dyDescent="0.25">
      <c r="A200" s="45" t="s">
        <v>214</v>
      </c>
      <c r="B200" s="54">
        <v>24</v>
      </c>
      <c r="D200" s="21"/>
      <c r="E200" s="21"/>
      <c r="F200" s="21"/>
      <c r="G200" s="21"/>
      <c r="H200" s="21"/>
      <c r="I200" s="21"/>
      <c r="J200" s="21"/>
      <c r="K200" s="21"/>
    </row>
    <row r="201" spans="1:11" x14ac:dyDescent="0.25">
      <c r="A201" s="45" t="s">
        <v>215</v>
      </c>
      <c r="B201" s="54">
        <v>24.1</v>
      </c>
      <c r="D201" s="21"/>
      <c r="E201" s="21"/>
      <c r="F201" s="21"/>
      <c r="G201" s="21"/>
      <c r="H201" s="21"/>
      <c r="I201" s="21"/>
      <c r="J201" s="21"/>
      <c r="K201" s="21"/>
    </row>
    <row r="202" spans="1:11" x14ac:dyDescent="0.25">
      <c r="A202" s="45" t="s">
        <v>216</v>
      </c>
      <c r="B202" s="54">
        <v>12.2</v>
      </c>
      <c r="D202" s="21"/>
      <c r="E202" s="21"/>
      <c r="F202" s="21"/>
      <c r="G202" s="21"/>
      <c r="H202" s="21"/>
      <c r="I202" s="21"/>
      <c r="J202" s="21"/>
      <c r="K202" s="21"/>
    </row>
    <row r="203" spans="1:11" x14ac:dyDescent="0.25">
      <c r="A203" s="45" t="s">
        <v>217</v>
      </c>
      <c r="B203" s="54">
        <v>12.2</v>
      </c>
      <c r="D203" s="21"/>
      <c r="E203" s="21"/>
      <c r="F203" s="21"/>
      <c r="G203" s="21"/>
      <c r="H203" s="21"/>
      <c r="I203" s="21"/>
      <c r="J203" s="21"/>
      <c r="K203" s="21"/>
    </row>
    <row r="204" spans="1:11" x14ac:dyDescent="0.25">
      <c r="A204" s="45" t="s">
        <v>218</v>
      </c>
      <c r="B204" s="54">
        <v>15.6</v>
      </c>
      <c r="D204" s="21"/>
      <c r="E204" s="21"/>
      <c r="F204" s="21"/>
      <c r="G204" s="21"/>
      <c r="H204" s="21"/>
      <c r="I204" s="21"/>
      <c r="J204" s="21"/>
      <c r="K204" s="21"/>
    </row>
    <row r="205" spans="1:11" x14ac:dyDescent="0.25">
      <c r="A205" s="45" t="s">
        <v>219</v>
      </c>
      <c r="B205" s="54">
        <v>15.7</v>
      </c>
      <c r="D205" s="21"/>
      <c r="E205" s="21"/>
      <c r="F205" s="21"/>
      <c r="G205" s="21"/>
      <c r="H205" s="21"/>
      <c r="I205" s="21"/>
      <c r="J205" s="21"/>
      <c r="K205" s="21"/>
    </row>
    <row r="206" spans="1:11" x14ac:dyDescent="0.25">
      <c r="A206" s="45" t="s">
        <v>220</v>
      </c>
      <c r="B206" s="54">
        <v>24</v>
      </c>
      <c r="D206" s="21"/>
      <c r="E206" s="21"/>
      <c r="F206" s="21"/>
      <c r="G206" s="21"/>
      <c r="H206" s="21"/>
      <c r="I206" s="21"/>
      <c r="J206" s="21"/>
      <c r="K206" s="21"/>
    </row>
    <row r="207" spans="1:11" x14ac:dyDescent="0.25">
      <c r="A207" s="45" t="s">
        <v>221</v>
      </c>
      <c r="B207" s="54">
        <v>24.1</v>
      </c>
      <c r="D207" s="21"/>
      <c r="E207" s="21"/>
      <c r="F207" s="21"/>
      <c r="G207" s="21"/>
      <c r="H207" s="21"/>
      <c r="I207" s="21"/>
      <c r="J207" s="21"/>
      <c r="K207" s="21"/>
    </row>
    <row r="208" spans="1:11" x14ac:dyDescent="0.25">
      <c r="A208" s="45" t="s">
        <v>222</v>
      </c>
      <c r="B208" s="54">
        <v>12.2</v>
      </c>
      <c r="D208" s="21"/>
      <c r="E208" s="21"/>
      <c r="F208" s="21"/>
      <c r="G208" s="21"/>
      <c r="H208" s="21"/>
      <c r="I208" s="21"/>
      <c r="J208" s="21"/>
      <c r="K208" s="21"/>
    </row>
    <row r="209" spans="1:11" x14ac:dyDescent="0.25">
      <c r="A209" s="45" t="s">
        <v>223</v>
      </c>
      <c r="B209" s="54">
        <v>12.2</v>
      </c>
      <c r="D209" s="21"/>
      <c r="E209" s="21"/>
      <c r="F209" s="21"/>
      <c r="G209" s="21"/>
      <c r="H209" s="21"/>
      <c r="I209" s="21"/>
      <c r="J209" s="21"/>
      <c r="K209" s="21"/>
    </row>
    <row r="210" spans="1:11" x14ac:dyDescent="0.25">
      <c r="A210" s="45" t="s">
        <v>224</v>
      </c>
      <c r="B210" s="54">
        <v>15.6</v>
      </c>
      <c r="D210" s="21"/>
      <c r="E210" s="21"/>
      <c r="F210" s="21"/>
      <c r="G210" s="21"/>
      <c r="H210" s="21"/>
      <c r="I210" s="21"/>
      <c r="J210" s="21"/>
      <c r="K210" s="21"/>
    </row>
    <row r="211" spans="1:11" x14ac:dyDescent="0.25">
      <c r="A211" s="45" t="s">
        <v>225</v>
      </c>
      <c r="B211" s="54">
        <v>15.7</v>
      </c>
      <c r="D211" s="21"/>
      <c r="E211" s="21"/>
      <c r="F211" s="21"/>
      <c r="G211" s="21"/>
      <c r="H211" s="21"/>
      <c r="I211" s="21"/>
      <c r="J211" s="21"/>
      <c r="K211" s="21"/>
    </row>
    <row r="212" spans="1:11" x14ac:dyDescent="0.25">
      <c r="A212" s="45" t="s">
        <v>226</v>
      </c>
      <c r="B212" s="54">
        <v>24</v>
      </c>
      <c r="D212" s="21"/>
      <c r="E212" s="21"/>
      <c r="F212" s="21"/>
      <c r="G212" s="21"/>
      <c r="H212" s="21"/>
      <c r="I212" s="21"/>
      <c r="J212" s="21"/>
      <c r="K212" s="21"/>
    </row>
    <row r="213" spans="1:11" x14ac:dyDescent="0.25">
      <c r="A213" s="45" t="s">
        <v>227</v>
      </c>
      <c r="B213" s="54">
        <v>24.1</v>
      </c>
      <c r="D213" s="21"/>
      <c r="E213" s="21"/>
      <c r="F213" s="21"/>
      <c r="G213" s="21"/>
      <c r="H213" s="21"/>
      <c r="I213" s="21"/>
      <c r="J213" s="21"/>
      <c r="K213" s="21"/>
    </row>
    <row r="214" spans="1:11" x14ac:dyDescent="0.25">
      <c r="A214" s="45" t="s">
        <v>228</v>
      </c>
      <c r="B214" s="54">
        <v>12.2</v>
      </c>
      <c r="D214" s="21"/>
      <c r="E214" s="21"/>
      <c r="F214" s="21"/>
      <c r="G214" s="21"/>
      <c r="H214" s="21"/>
      <c r="I214" s="21"/>
      <c r="J214" s="21"/>
      <c r="K214" s="21"/>
    </row>
    <row r="215" spans="1:11" x14ac:dyDescent="0.25">
      <c r="A215" s="45" t="s">
        <v>229</v>
      </c>
      <c r="B215" s="54">
        <v>12.2</v>
      </c>
      <c r="D215" s="21"/>
      <c r="E215" s="21"/>
      <c r="F215" s="21"/>
      <c r="G215" s="21"/>
      <c r="H215" s="21"/>
      <c r="I215" s="21"/>
      <c r="J215" s="21"/>
      <c r="K215" s="21"/>
    </row>
    <row r="216" spans="1:11" x14ac:dyDescent="0.25">
      <c r="A216" s="45" t="s">
        <v>230</v>
      </c>
      <c r="B216" s="54">
        <v>15.6</v>
      </c>
      <c r="D216" s="21"/>
      <c r="E216" s="21"/>
      <c r="F216" s="21"/>
      <c r="G216" s="21"/>
      <c r="H216" s="21"/>
      <c r="I216" s="21"/>
      <c r="J216" s="21"/>
      <c r="K216" s="21"/>
    </row>
    <row r="217" spans="1:11" x14ac:dyDescent="0.25">
      <c r="A217" s="45" t="s">
        <v>231</v>
      </c>
      <c r="B217" s="54">
        <v>15.7</v>
      </c>
      <c r="D217" s="21"/>
      <c r="E217" s="21"/>
      <c r="F217" s="21"/>
      <c r="G217" s="21"/>
      <c r="H217" s="21"/>
      <c r="I217" s="21"/>
      <c r="J217" s="21"/>
      <c r="K217" s="21"/>
    </row>
    <row r="218" spans="1:11" x14ac:dyDescent="0.25">
      <c r="A218" s="45" t="s">
        <v>232</v>
      </c>
      <c r="B218" s="54">
        <v>24</v>
      </c>
      <c r="D218" s="21"/>
      <c r="E218" s="21"/>
      <c r="F218" s="21"/>
      <c r="G218" s="21"/>
      <c r="H218" s="21"/>
      <c r="I218" s="21"/>
      <c r="J218" s="21"/>
      <c r="K218" s="21"/>
    </row>
    <row r="219" spans="1:11" x14ac:dyDescent="0.25">
      <c r="A219" s="45" t="s">
        <v>233</v>
      </c>
      <c r="B219" s="54">
        <v>24.1</v>
      </c>
      <c r="D219" s="21"/>
      <c r="E219" s="21"/>
      <c r="F219" s="21"/>
      <c r="G219" s="21"/>
      <c r="H219" s="21"/>
      <c r="I219" s="21"/>
      <c r="J219" s="21"/>
      <c r="K219" s="21"/>
    </row>
    <row r="220" spans="1:11" x14ac:dyDescent="0.25">
      <c r="A220" s="45" t="s">
        <v>234</v>
      </c>
      <c r="B220" s="54">
        <v>12.2</v>
      </c>
      <c r="D220" s="21"/>
      <c r="E220" s="21"/>
      <c r="F220" s="21"/>
      <c r="G220" s="21"/>
      <c r="H220" s="21"/>
      <c r="I220" s="21"/>
      <c r="J220" s="21"/>
      <c r="K220" s="21"/>
    </row>
    <row r="221" spans="1:11" x14ac:dyDescent="0.25">
      <c r="A221" s="45" t="s">
        <v>235</v>
      </c>
      <c r="B221" s="54">
        <v>12.2</v>
      </c>
      <c r="D221" s="21"/>
      <c r="E221" s="21"/>
      <c r="F221" s="21"/>
      <c r="G221" s="21"/>
      <c r="H221" s="21"/>
      <c r="I221" s="21"/>
      <c r="J221" s="21"/>
      <c r="K221" s="21"/>
    </row>
    <row r="222" spans="1:11" x14ac:dyDescent="0.25">
      <c r="A222" s="45" t="s">
        <v>236</v>
      </c>
      <c r="B222" s="54">
        <v>15.6</v>
      </c>
      <c r="D222" s="21"/>
      <c r="E222" s="21"/>
      <c r="F222" s="21"/>
      <c r="G222" s="21"/>
      <c r="H222" s="21"/>
      <c r="I222" s="21"/>
      <c r="J222" s="21"/>
      <c r="K222" s="21"/>
    </row>
    <row r="223" spans="1:11" x14ac:dyDescent="0.25">
      <c r="A223" s="45" t="s">
        <v>237</v>
      </c>
      <c r="B223" s="54">
        <v>15.7</v>
      </c>
      <c r="D223" s="21"/>
      <c r="E223" s="21"/>
      <c r="F223" s="21"/>
      <c r="G223" s="21"/>
      <c r="H223" s="21"/>
      <c r="I223" s="21"/>
      <c r="J223" s="21"/>
      <c r="K223" s="21"/>
    </row>
    <row r="224" spans="1:11" x14ac:dyDescent="0.25">
      <c r="A224" s="45" t="s">
        <v>238</v>
      </c>
      <c r="B224" s="54">
        <v>24</v>
      </c>
      <c r="D224" s="21"/>
      <c r="E224" s="21"/>
      <c r="F224" s="21"/>
      <c r="G224" s="21"/>
      <c r="H224" s="21"/>
      <c r="I224" s="21"/>
      <c r="J224" s="21"/>
      <c r="K224" s="21"/>
    </row>
    <row r="225" spans="1:11" x14ac:dyDescent="0.25">
      <c r="A225" s="45" t="s">
        <v>239</v>
      </c>
      <c r="B225" s="54">
        <v>24.1</v>
      </c>
      <c r="D225" s="21"/>
      <c r="E225" s="21"/>
      <c r="F225" s="21"/>
      <c r="G225" s="21"/>
      <c r="H225" s="21"/>
      <c r="I225" s="21"/>
      <c r="J225" s="21"/>
      <c r="K225" s="21"/>
    </row>
    <row r="226" spans="1:11" x14ac:dyDescent="0.25">
      <c r="A226" s="45" t="s">
        <v>240</v>
      </c>
      <c r="B226" s="54">
        <v>12.2</v>
      </c>
      <c r="D226" s="21"/>
      <c r="E226" s="21"/>
      <c r="F226" s="21"/>
      <c r="G226" s="21"/>
      <c r="H226" s="21"/>
      <c r="I226" s="21"/>
      <c r="J226" s="21"/>
      <c r="K226" s="21"/>
    </row>
    <row r="227" spans="1:11" x14ac:dyDescent="0.25">
      <c r="A227" s="45" t="s">
        <v>241</v>
      </c>
      <c r="B227" s="54">
        <v>12.2</v>
      </c>
      <c r="D227" s="21"/>
      <c r="E227" s="21"/>
      <c r="F227" s="21"/>
      <c r="G227" s="21"/>
      <c r="H227" s="21"/>
      <c r="I227" s="21"/>
      <c r="J227" s="21"/>
      <c r="K227" s="21"/>
    </row>
    <row r="228" spans="1:11" x14ac:dyDescent="0.25">
      <c r="A228" s="45" t="s">
        <v>242</v>
      </c>
      <c r="B228" s="54">
        <v>15.6</v>
      </c>
      <c r="D228" s="21"/>
      <c r="E228" s="21"/>
      <c r="F228" s="21"/>
      <c r="G228" s="21"/>
      <c r="H228" s="21"/>
      <c r="I228" s="21"/>
      <c r="J228" s="21"/>
      <c r="K228" s="21"/>
    </row>
    <row r="229" spans="1:11" x14ac:dyDescent="0.25">
      <c r="A229" s="45" t="s">
        <v>243</v>
      </c>
      <c r="B229" s="54">
        <v>15.7</v>
      </c>
      <c r="D229" s="21"/>
      <c r="E229" s="21"/>
      <c r="F229" s="21"/>
      <c r="G229" s="21"/>
      <c r="H229" s="21"/>
      <c r="I229" s="21"/>
      <c r="J229" s="21"/>
      <c r="K229" s="21"/>
    </row>
    <row r="230" spans="1:11" x14ac:dyDescent="0.25">
      <c r="A230" s="45" t="s">
        <v>244</v>
      </c>
      <c r="B230" s="54">
        <v>24</v>
      </c>
      <c r="D230" s="21"/>
      <c r="E230" s="21"/>
      <c r="F230" s="21"/>
      <c r="G230" s="21"/>
      <c r="H230" s="21"/>
      <c r="I230" s="21"/>
      <c r="J230" s="21"/>
      <c r="K230" s="21"/>
    </row>
    <row r="231" spans="1:11" x14ac:dyDescent="0.25">
      <c r="A231" s="45" t="s">
        <v>245</v>
      </c>
      <c r="B231" s="54">
        <v>24.1</v>
      </c>
      <c r="D231" s="21"/>
      <c r="E231" s="21"/>
      <c r="F231" s="21"/>
      <c r="G231" s="21"/>
      <c r="H231" s="21"/>
      <c r="I231" s="21"/>
      <c r="J231" s="21"/>
      <c r="K231" s="21"/>
    </row>
    <row r="232" spans="1:11" x14ac:dyDescent="0.25">
      <c r="A232" s="45" t="s">
        <v>246</v>
      </c>
      <c r="B232" s="54">
        <v>12.2</v>
      </c>
      <c r="D232" s="21"/>
      <c r="E232" s="21"/>
      <c r="F232" s="21"/>
      <c r="G232" s="21"/>
      <c r="H232" s="21"/>
      <c r="I232" s="21"/>
      <c r="J232" s="21"/>
      <c r="K232" s="21"/>
    </row>
    <row r="233" spans="1:11" x14ac:dyDescent="0.25">
      <c r="A233" s="45" t="s">
        <v>247</v>
      </c>
      <c r="B233" s="54">
        <v>12.2</v>
      </c>
      <c r="D233" s="21"/>
      <c r="E233" s="21"/>
      <c r="F233" s="21"/>
      <c r="G233" s="21"/>
      <c r="H233" s="21"/>
      <c r="I233" s="21"/>
      <c r="J233" s="21"/>
      <c r="K233" s="21"/>
    </row>
    <row r="234" spans="1:11" x14ac:dyDescent="0.25">
      <c r="A234" s="45" t="s">
        <v>248</v>
      </c>
      <c r="B234" s="54">
        <v>15.6</v>
      </c>
      <c r="D234" s="21"/>
      <c r="E234" s="21"/>
      <c r="F234" s="21"/>
      <c r="G234" s="21"/>
      <c r="H234" s="21"/>
      <c r="I234" s="21"/>
      <c r="J234" s="21"/>
      <c r="K234" s="21"/>
    </row>
    <row r="235" spans="1:11" x14ac:dyDescent="0.25">
      <c r="A235" s="45" t="s">
        <v>249</v>
      </c>
      <c r="B235" s="54">
        <v>15.7</v>
      </c>
      <c r="D235" s="21"/>
      <c r="E235" s="21"/>
      <c r="F235" s="21"/>
      <c r="G235" s="21"/>
      <c r="H235" s="21"/>
      <c r="I235" s="21"/>
      <c r="J235" s="21"/>
      <c r="K235" s="21"/>
    </row>
    <row r="236" spans="1:11" x14ac:dyDescent="0.25">
      <c r="A236" s="45" t="s">
        <v>250</v>
      </c>
      <c r="B236" s="54">
        <v>24</v>
      </c>
      <c r="D236" s="21"/>
      <c r="E236" s="21"/>
      <c r="F236" s="21"/>
      <c r="G236" s="21"/>
      <c r="H236" s="21"/>
      <c r="I236" s="21"/>
      <c r="J236" s="21"/>
      <c r="K236" s="21"/>
    </row>
    <row r="237" spans="1:11" x14ac:dyDescent="0.25">
      <c r="A237" s="45" t="s">
        <v>251</v>
      </c>
      <c r="B237" s="54">
        <v>24.1</v>
      </c>
      <c r="D237" s="21"/>
      <c r="E237" s="21"/>
      <c r="F237" s="21"/>
      <c r="G237" s="21"/>
      <c r="H237" s="21"/>
      <c r="I237" s="21"/>
      <c r="J237" s="21"/>
      <c r="K237" s="21"/>
    </row>
    <row r="238" spans="1:11" x14ac:dyDescent="0.25">
      <c r="A238" s="45" t="s">
        <v>252</v>
      </c>
      <c r="B238" s="54">
        <v>12.2</v>
      </c>
      <c r="D238" s="21"/>
      <c r="E238" s="21"/>
      <c r="F238" s="21"/>
      <c r="G238" s="21"/>
      <c r="H238" s="21"/>
      <c r="I238" s="21"/>
      <c r="J238" s="21"/>
      <c r="K238" s="21"/>
    </row>
    <row r="239" spans="1:11" x14ac:dyDescent="0.25">
      <c r="A239" s="45" t="s">
        <v>253</v>
      </c>
      <c r="B239" s="54">
        <v>12.2</v>
      </c>
      <c r="D239" s="21"/>
      <c r="E239" s="21"/>
      <c r="F239" s="21"/>
      <c r="G239" s="21"/>
      <c r="H239" s="21"/>
      <c r="I239" s="21"/>
      <c r="J239" s="21"/>
      <c r="K239" s="21"/>
    </row>
    <row r="240" spans="1:11" x14ac:dyDescent="0.25">
      <c r="A240" s="45" t="s">
        <v>254</v>
      </c>
      <c r="B240" s="54">
        <v>15.6</v>
      </c>
      <c r="D240" s="21"/>
      <c r="E240" s="21"/>
      <c r="F240" s="21"/>
      <c r="G240" s="21"/>
      <c r="H240" s="21"/>
      <c r="I240" s="21"/>
      <c r="J240" s="21"/>
      <c r="K240" s="21"/>
    </row>
    <row r="241" spans="1:11" x14ac:dyDescent="0.25">
      <c r="A241" s="45" t="s">
        <v>255</v>
      </c>
      <c r="B241" s="54">
        <v>15.7</v>
      </c>
      <c r="D241" s="21"/>
      <c r="E241" s="21"/>
      <c r="F241" s="21"/>
      <c r="G241" s="21"/>
      <c r="H241" s="21"/>
      <c r="I241" s="21"/>
      <c r="J241" s="21"/>
      <c r="K241" s="21"/>
    </row>
    <row r="242" spans="1:11" x14ac:dyDescent="0.25">
      <c r="A242" s="45" t="s">
        <v>256</v>
      </c>
      <c r="B242" s="54">
        <v>24</v>
      </c>
      <c r="D242" s="21"/>
      <c r="E242" s="21"/>
      <c r="F242" s="21"/>
      <c r="G242" s="21"/>
      <c r="H242" s="21"/>
      <c r="I242" s="21"/>
      <c r="J242" s="21"/>
      <c r="K242" s="21"/>
    </row>
    <row r="243" spans="1:11" x14ac:dyDescent="0.25">
      <c r="A243" s="45" t="s">
        <v>257</v>
      </c>
      <c r="B243" s="54">
        <v>24.1</v>
      </c>
      <c r="D243" s="21"/>
      <c r="E243" s="21"/>
      <c r="F243" s="21"/>
      <c r="G243" s="21"/>
      <c r="H243" s="21"/>
      <c r="I243" s="21"/>
      <c r="J243" s="21"/>
      <c r="K243" s="21"/>
    </row>
    <row r="244" spans="1:11" x14ac:dyDescent="0.25">
      <c r="A244" s="45" t="s">
        <v>258</v>
      </c>
      <c r="B244" s="54">
        <v>12.2</v>
      </c>
      <c r="D244" s="21"/>
      <c r="E244" s="21"/>
      <c r="F244" s="21"/>
      <c r="G244" s="21"/>
      <c r="H244" s="21"/>
      <c r="I244" s="21"/>
      <c r="J244" s="21"/>
      <c r="K244" s="21"/>
    </row>
    <row r="245" spans="1:11" x14ac:dyDescent="0.25">
      <c r="A245" s="45" t="s">
        <v>259</v>
      </c>
      <c r="B245" s="54">
        <v>12.2</v>
      </c>
      <c r="D245" s="21"/>
      <c r="E245" s="21"/>
      <c r="F245" s="21"/>
      <c r="G245" s="21"/>
      <c r="H245" s="21"/>
      <c r="I245" s="21"/>
      <c r="J245" s="21"/>
      <c r="K245" s="21"/>
    </row>
    <row r="246" spans="1:11" x14ac:dyDescent="0.25">
      <c r="A246" s="45" t="s">
        <v>260</v>
      </c>
      <c r="B246" s="54">
        <v>15.6</v>
      </c>
      <c r="D246" s="21"/>
      <c r="E246" s="21"/>
      <c r="F246" s="21"/>
      <c r="G246" s="21"/>
      <c r="H246" s="21"/>
      <c r="I246" s="21"/>
      <c r="J246" s="21"/>
      <c r="K246" s="21"/>
    </row>
    <row r="247" spans="1:11" x14ac:dyDescent="0.25">
      <c r="A247" s="45" t="s">
        <v>261</v>
      </c>
      <c r="B247" s="54">
        <v>15.7</v>
      </c>
      <c r="D247" s="21"/>
      <c r="E247" s="21"/>
      <c r="F247" s="21"/>
      <c r="G247" s="21"/>
      <c r="H247" s="21"/>
      <c r="I247" s="21"/>
      <c r="J247" s="21"/>
      <c r="K247" s="21"/>
    </row>
    <row r="248" spans="1:11" x14ac:dyDescent="0.25">
      <c r="A248" s="45" t="s">
        <v>262</v>
      </c>
      <c r="B248" s="54">
        <v>24</v>
      </c>
      <c r="D248" s="21"/>
      <c r="E248" s="21"/>
      <c r="F248" s="21"/>
      <c r="G248" s="21"/>
      <c r="H248" s="21"/>
      <c r="I248" s="21"/>
      <c r="J248" s="21"/>
      <c r="K248" s="21"/>
    </row>
    <row r="249" spans="1:11" x14ac:dyDescent="0.25">
      <c r="A249" s="45" t="s">
        <v>263</v>
      </c>
      <c r="B249" s="54">
        <v>24.1</v>
      </c>
      <c r="D249" s="21"/>
      <c r="E249" s="21"/>
      <c r="F249" s="21"/>
      <c r="G249" s="21"/>
      <c r="H249" s="21"/>
      <c r="I249" s="21"/>
      <c r="J249" s="21"/>
      <c r="K249" s="21"/>
    </row>
    <row r="250" spans="1:11" x14ac:dyDescent="0.25">
      <c r="A250" s="45" t="s">
        <v>264</v>
      </c>
      <c r="B250" s="54">
        <v>12.2</v>
      </c>
      <c r="D250" s="21"/>
      <c r="E250" s="21"/>
      <c r="F250" s="21"/>
      <c r="G250" s="21"/>
      <c r="H250" s="21"/>
      <c r="I250" s="21"/>
      <c r="J250" s="21"/>
      <c r="K250" s="21"/>
    </row>
    <row r="251" spans="1:11" x14ac:dyDescent="0.25">
      <c r="A251" s="45" t="s">
        <v>265</v>
      </c>
      <c r="B251" s="54">
        <v>12.2</v>
      </c>
      <c r="D251" s="21"/>
      <c r="E251" s="21"/>
      <c r="F251" s="21"/>
      <c r="G251" s="21"/>
      <c r="H251" s="21"/>
      <c r="I251" s="21"/>
      <c r="J251" s="21"/>
      <c r="K251" s="21"/>
    </row>
    <row r="252" spans="1:11" x14ac:dyDescent="0.25">
      <c r="A252" s="45" t="s">
        <v>266</v>
      </c>
      <c r="B252" s="54">
        <v>15.6</v>
      </c>
      <c r="D252" s="21"/>
      <c r="E252" s="21"/>
      <c r="F252" s="21"/>
      <c r="G252" s="21"/>
      <c r="H252" s="21"/>
      <c r="I252" s="21"/>
      <c r="J252" s="21"/>
      <c r="K252" s="21"/>
    </row>
    <row r="253" spans="1:11" x14ac:dyDescent="0.25">
      <c r="A253" s="45" t="s">
        <v>267</v>
      </c>
      <c r="B253" s="54">
        <v>15.7</v>
      </c>
      <c r="D253" s="21"/>
      <c r="E253" s="21"/>
      <c r="F253" s="21"/>
      <c r="G253" s="21"/>
      <c r="H253" s="21"/>
      <c r="I253" s="21"/>
      <c r="J253" s="21"/>
      <c r="K253" s="21"/>
    </row>
    <row r="254" spans="1:11" x14ac:dyDescent="0.25">
      <c r="A254" s="45" t="s">
        <v>268</v>
      </c>
      <c r="B254" s="54">
        <v>24</v>
      </c>
      <c r="D254" s="21"/>
      <c r="E254" s="21"/>
      <c r="F254" s="21"/>
      <c r="G254" s="21"/>
      <c r="H254" s="21"/>
      <c r="I254" s="21"/>
      <c r="J254" s="21"/>
      <c r="K254" s="21"/>
    </row>
    <row r="255" spans="1:11" x14ac:dyDescent="0.25">
      <c r="A255" s="45" t="s">
        <v>269</v>
      </c>
      <c r="B255" s="54">
        <v>24.1</v>
      </c>
      <c r="D255" s="21"/>
      <c r="E255" s="21"/>
      <c r="F255" s="21"/>
      <c r="G255" s="21"/>
      <c r="H255" s="21"/>
      <c r="I255" s="21"/>
      <c r="J255" s="21"/>
      <c r="K255" s="21"/>
    </row>
    <row r="256" spans="1:11" x14ac:dyDescent="0.25">
      <c r="A256" s="45" t="s">
        <v>270</v>
      </c>
      <c r="B256" s="54">
        <v>12.2</v>
      </c>
      <c r="D256" s="21"/>
      <c r="E256" s="21"/>
      <c r="F256" s="21"/>
      <c r="G256" s="21"/>
      <c r="H256" s="21"/>
      <c r="I256" s="21"/>
      <c r="J256" s="21"/>
      <c r="K256" s="21"/>
    </row>
    <row r="257" spans="1:11" x14ac:dyDescent="0.25">
      <c r="A257" s="45" t="s">
        <v>271</v>
      </c>
      <c r="B257" s="54">
        <v>12.2</v>
      </c>
      <c r="D257" s="21"/>
      <c r="E257" s="21"/>
      <c r="F257" s="21"/>
      <c r="G257" s="21"/>
      <c r="H257" s="21"/>
      <c r="I257" s="21"/>
      <c r="J257" s="21"/>
      <c r="K257" s="21"/>
    </row>
    <row r="258" spans="1:11" x14ac:dyDescent="0.25">
      <c r="A258" s="45" t="s">
        <v>272</v>
      </c>
      <c r="B258" s="54">
        <v>15.6</v>
      </c>
      <c r="D258" s="21"/>
      <c r="E258" s="21"/>
      <c r="F258" s="21"/>
      <c r="G258" s="21"/>
      <c r="H258" s="21"/>
      <c r="I258" s="21"/>
      <c r="J258" s="21"/>
      <c r="K258" s="21"/>
    </row>
    <row r="259" spans="1:11" x14ac:dyDescent="0.25">
      <c r="A259" s="45" t="s">
        <v>273</v>
      </c>
      <c r="B259" s="54">
        <v>15.7</v>
      </c>
      <c r="D259" s="21"/>
      <c r="E259" s="21"/>
      <c r="F259" s="21"/>
      <c r="G259" s="21"/>
      <c r="H259" s="21"/>
      <c r="I259" s="21"/>
      <c r="J259" s="21"/>
      <c r="K259" s="21"/>
    </row>
    <row r="260" spans="1:11" x14ac:dyDescent="0.25">
      <c r="A260" s="45" t="s">
        <v>274</v>
      </c>
      <c r="B260" s="54">
        <v>24</v>
      </c>
      <c r="D260" s="21"/>
      <c r="E260" s="21"/>
      <c r="F260" s="21"/>
      <c r="G260" s="21"/>
      <c r="H260" s="21"/>
      <c r="I260" s="21"/>
      <c r="J260" s="21"/>
      <c r="K260" s="21"/>
    </row>
    <row r="261" spans="1:11" x14ac:dyDescent="0.25">
      <c r="A261" s="45" t="s">
        <v>275</v>
      </c>
      <c r="B261" s="54">
        <v>24.1</v>
      </c>
      <c r="D261" s="21"/>
      <c r="E261" s="21"/>
      <c r="F261" s="21"/>
      <c r="G261" s="21"/>
      <c r="H261" s="21"/>
      <c r="I261" s="21"/>
      <c r="J261" s="21"/>
      <c r="K261" s="21"/>
    </row>
    <row r="262" spans="1:11" x14ac:dyDescent="0.25">
      <c r="A262" s="45" t="s">
        <v>276</v>
      </c>
      <c r="B262" s="54">
        <v>12.2</v>
      </c>
      <c r="D262" s="21"/>
      <c r="E262" s="21"/>
      <c r="F262" s="21"/>
      <c r="G262" s="21"/>
      <c r="H262" s="21"/>
      <c r="I262" s="21"/>
      <c r="J262" s="21"/>
      <c r="K262" s="21"/>
    </row>
    <row r="263" spans="1:11" x14ac:dyDescent="0.25">
      <c r="A263" s="45" t="s">
        <v>277</v>
      </c>
      <c r="B263" s="54">
        <v>12.2</v>
      </c>
      <c r="D263" s="21"/>
      <c r="E263" s="21"/>
      <c r="F263" s="21"/>
      <c r="G263" s="21"/>
      <c r="H263" s="21"/>
      <c r="I263" s="21"/>
      <c r="J263" s="21"/>
      <c r="K263" s="21"/>
    </row>
    <row r="264" spans="1:11" x14ac:dyDescent="0.25">
      <c r="A264" s="45" t="s">
        <v>278</v>
      </c>
      <c r="B264" s="54">
        <v>15.6</v>
      </c>
      <c r="D264" s="21"/>
      <c r="E264" s="21"/>
      <c r="F264" s="21"/>
      <c r="G264" s="21"/>
      <c r="H264" s="21"/>
      <c r="I264" s="21"/>
      <c r="J264" s="21"/>
      <c r="K264" s="21"/>
    </row>
    <row r="265" spans="1:11" x14ac:dyDescent="0.25">
      <c r="A265" s="45" t="s">
        <v>279</v>
      </c>
      <c r="B265" s="54">
        <v>15.7</v>
      </c>
      <c r="D265" s="21"/>
      <c r="E265" s="21"/>
      <c r="F265" s="21"/>
      <c r="G265" s="21"/>
      <c r="H265" s="21"/>
      <c r="I265" s="21"/>
      <c r="J265" s="21"/>
      <c r="K265" s="21"/>
    </row>
    <row r="266" spans="1:11" x14ac:dyDescent="0.25">
      <c r="A266" s="45" t="s">
        <v>280</v>
      </c>
      <c r="B266" s="54">
        <v>24</v>
      </c>
      <c r="D266" s="21"/>
      <c r="E266" s="21"/>
      <c r="F266" s="21"/>
      <c r="G266" s="21"/>
      <c r="H266" s="21"/>
      <c r="I266" s="21"/>
      <c r="J266" s="21"/>
      <c r="K266" s="21"/>
    </row>
    <row r="267" spans="1:11" x14ac:dyDescent="0.25">
      <c r="A267" s="45" t="s">
        <v>281</v>
      </c>
      <c r="B267" s="54">
        <v>24.1</v>
      </c>
      <c r="D267" s="21"/>
      <c r="E267" s="21"/>
      <c r="F267" s="21"/>
      <c r="G267" s="21"/>
      <c r="H267" s="21"/>
      <c r="I267" s="21"/>
      <c r="J267" s="21"/>
      <c r="K267" s="21"/>
    </row>
    <row r="268" spans="1:11" x14ac:dyDescent="0.25">
      <c r="A268" s="45" t="s">
        <v>282</v>
      </c>
      <c r="B268" s="54">
        <v>12.2</v>
      </c>
      <c r="D268" s="21"/>
      <c r="E268" s="21"/>
      <c r="F268" s="21"/>
      <c r="G268" s="21"/>
      <c r="H268" s="21"/>
      <c r="I268" s="21"/>
      <c r="J268" s="21"/>
      <c r="K268" s="21"/>
    </row>
    <row r="269" spans="1:11" x14ac:dyDescent="0.25">
      <c r="A269" s="45" t="s">
        <v>283</v>
      </c>
      <c r="B269" s="54">
        <v>12.2</v>
      </c>
      <c r="D269" s="21"/>
      <c r="E269" s="21"/>
      <c r="F269" s="21"/>
      <c r="G269" s="21"/>
      <c r="H269" s="21"/>
      <c r="I269" s="21"/>
      <c r="J269" s="21"/>
      <c r="K269" s="21"/>
    </row>
    <row r="270" spans="1:11" x14ac:dyDescent="0.25">
      <c r="A270" s="45" t="s">
        <v>284</v>
      </c>
      <c r="B270" s="54">
        <v>15.6</v>
      </c>
      <c r="D270" s="21"/>
      <c r="E270" s="21"/>
      <c r="F270" s="21"/>
      <c r="G270" s="21"/>
      <c r="H270" s="21"/>
      <c r="I270" s="21"/>
      <c r="J270" s="21"/>
      <c r="K270" s="21"/>
    </row>
    <row r="271" spans="1:11" x14ac:dyDescent="0.25">
      <c r="A271" s="45" t="s">
        <v>285</v>
      </c>
      <c r="B271" s="54">
        <v>15.7</v>
      </c>
      <c r="D271" s="21"/>
      <c r="E271" s="21"/>
      <c r="F271" s="21"/>
      <c r="G271" s="21"/>
      <c r="H271" s="21"/>
      <c r="I271" s="21"/>
      <c r="J271" s="21"/>
      <c r="K271" s="21"/>
    </row>
    <row r="272" spans="1:11" x14ac:dyDescent="0.25">
      <c r="A272" s="45" t="s">
        <v>286</v>
      </c>
      <c r="B272" s="54">
        <v>24</v>
      </c>
      <c r="D272" s="21"/>
      <c r="E272" s="21"/>
      <c r="F272" s="21"/>
      <c r="G272" s="21"/>
      <c r="H272" s="21"/>
      <c r="I272" s="21"/>
      <c r="J272" s="21"/>
      <c r="K272" s="21"/>
    </row>
    <row r="273" spans="1:11" x14ac:dyDescent="0.25">
      <c r="A273" s="45" t="s">
        <v>287</v>
      </c>
      <c r="B273" s="54">
        <v>24.1</v>
      </c>
      <c r="D273" s="21"/>
      <c r="E273" s="21"/>
      <c r="F273" s="21"/>
      <c r="G273" s="21"/>
      <c r="H273" s="21"/>
      <c r="I273" s="21"/>
      <c r="J273" s="21"/>
      <c r="K273" s="21"/>
    </row>
    <row r="274" spans="1:11" x14ac:dyDescent="0.25">
      <c r="A274" s="45" t="s">
        <v>288</v>
      </c>
      <c r="B274" s="54">
        <v>12.2</v>
      </c>
      <c r="D274" s="21"/>
      <c r="E274" s="21"/>
      <c r="F274" s="21"/>
      <c r="G274" s="21"/>
      <c r="H274" s="21"/>
      <c r="I274" s="21"/>
      <c r="J274" s="21"/>
      <c r="K274" s="21"/>
    </row>
    <row r="275" spans="1:11" x14ac:dyDescent="0.25">
      <c r="A275" s="45" t="s">
        <v>289</v>
      </c>
      <c r="B275" s="54">
        <v>12.2</v>
      </c>
      <c r="D275" s="21"/>
      <c r="E275" s="21"/>
      <c r="F275" s="21"/>
      <c r="G275" s="21"/>
      <c r="H275" s="21"/>
      <c r="I275" s="21"/>
      <c r="J275" s="21"/>
      <c r="K275" s="21"/>
    </row>
    <row r="276" spans="1:11" x14ac:dyDescent="0.25">
      <c r="A276" s="45" t="s">
        <v>290</v>
      </c>
      <c r="B276" s="54">
        <v>15.6</v>
      </c>
      <c r="D276" s="21"/>
      <c r="E276" s="21"/>
      <c r="F276" s="21"/>
      <c r="G276" s="21"/>
      <c r="H276" s="21"/>
      <c r="I276" s="21"/>
      <c r="J276" s="21"/>
      <c r="K276" s="21"/>
    </row>
    <row r="277" spans="1:11" x14ac:dyDescent="0.25">
      <c r="A277" s="45" t="s">
        <v>291</v>
      </c>
      <c r="B277" s="54">
        <v>15.7</v>
      </c>
      <c r="D277" s="21"/>
      <c r="E277" s="21"/>
      <c r="F277" s="21"/>
      <c r="G277" s="21"/>
      <c r="H277" s="21"/>
      <c r="I277" s="21"/>
      <c r="J277" s="21"/>
      <c r="K277" s="21"/>
    </row>
    <row r="278" spans="1:11" x14ac:dyDescent="0.25">
      <c r="A278" s="45" t="s">
        <v>292</v>
      </c>
      <c r="B278" s="54">
        <v>24</v>
      </c>
      <c r="D278" s="21"/>
      <c r="E278" s="21"/>
      <c r="F278" s="21"/>
      <c r="G278" s="21"/>
      <c r="H278" s="21"/>
      <c r="I278" s="21"/>
      <c r="J278" s="21"/>
      <c r="K278" s="21"/>
    </row>
    <row r="279" spans="1:11" x14ac:dyDescent="0.25">
      <c r="A279" s="45" t="s">
        <v>293</v>
      </c>
      <c r="B279" s="54">
        <v>24.1</v>
      </c>
      <c r="D279" s="21"/>
      <c r="E279" s="21"/>
      <c r="F279" s="21"/>
      <c r="G279" s="21"/>
      <c r="H279" s="21"/>
      <c r="I279" s="21"/>
      <c r="J279" s="21"/>
      <c r="K279" s="21"/>
    </row>
    <row r="280" spans="1:11" x14ac:dyDescent="0.25">
      <c r="A280" s="45" t="s">
        <v>294</v>
      </c>
      <c r="B280" s="54">
        <v>12.2</v>
      </c>
      <c r="D280" s="21"/>
      <c r="E280" s="21"/>
      <c r="F280" s="21"/>
      <c r="G280" s="21"/>
      <c r="H280" s="21"/>
      <c r="I280" s="21"/>
      <c r="J280" s="21"/>
      <c r="K280" s="21"/>
    </row>
    <row r="281" spans="1:11" x14ac:dyDescent="0.25">
      <c r="A281" s="45" t="s">
        <v>295</v>
      </c>
      <c r="B281" s="54">
        <v>12.2</v>
      </c>
      <c r="D281" s="21"/>
      <c r="E281" s="21"/>
      <c r="F281" s="21"/>
      <c r="G281" s="21"/>
      <c r="H281" s="21"/>
      <c r="I281" s="21"/>
      <c r="J281" s="21"/>
      <c r="K281" s="21"/>
    </row>
    <row r="282" spans="1:11" x14ac:dyDescent="0.25">
      <c r="A282" s="45" t="s">
        <v>296</v>
      </c>
      <c r="B282" s="54">
        <v>15.6</v>
      </c>
      <c r="D282" s="21"/>
      <c r="E282" s="21"/>
      <c r="F282" s="21"/>
      <c r="G282" s="21"/>
      <c r="H282" s="21"/>
      <c r="I282" s="21"/>
      <c r="J282" s="21"/>
      <c r="K282" s="21"/>
    </row>
    <row r="283" spans="1:11" x14ac:dyDescent="0.25">
      <c r="A283" s="45" t="s">
        <v>297</v>
      </c>
      <c r="B283" s="54">
        <v>15.7</v>
      </c>
      <c r="D283" s="21"/>
      <c r="E283" s="21"/>
      <c r="F283" s="21"/>
      <c r="G283" s="21"/>
      <c r="H283" s="21"/>
      <c r="I283" s="21"/>
      <c r="J283" s="21"/>
      <c r="K283" s="21"/>
    </row>
    <row r="284" spans="1:11" x14ac:dyDescent="0.25">
      <c r="A284" s="45" t="s">
        <v>298</v>
      </c>
      <c r="B284" s="54">
        <v>24</v>
      </c>
      <c r="D284" s="21"/>
      <c r="E284" s="21"/>
      <c r="F284" s="21"/>
      <c r="G284" s="21"/>
      <c r="H284" s="21"/>
      <c r="I284" s="21"/>
      <c r="J284" s="21"/>
      <c r="K284" s="21"/>
    </row>
    <row r="285" spans="1:11" x14ac:dyDescent="0.25">
      <c r="A285" s="45" t="s">
        <v>299</v>
      </c>
      <c r="B285" s="54">
        <v>24.1</v>
      </c>
      <c r="D285" s="21"/>
      <c r="E285" s="21"/>
      <c r="F285" s="21"/>
      <c r="G285" s="21"/>
      <c r="H285" s="21"/>
      <c r="I285" s="21"/>
      <c r="J285" s="21"/>
      <c r="K285" s="21"/>
    </row>
    <row r="286" spans="1:11" x14ac:dyDescent="0.25">
      <c r="A286" s="45" t="s">
        <v>300</v>
      </c>
      <c r="B286" s="54">
        <v>12.2</v>
      </c>
      <c r="D286" s="21"/>
      <c r="E286" s="21"/>
      <c r="F286" s="21"/>
      <c r="G286" s="21"/>
      <c r="H286" s="21"/>
      <c r="I286" s="21"/>
      <c r="J286" s="21"/>
      <c r="K286" s="21"/>
    </row>
    <row r="287" spans="1:11" x14ac:dyDescent="0.25">
      <c r="A287" s="45" t="s">
        <v>301</v>
      </c>
      <c r="B287" s="54">
        <v>12.2</v>
      </c>
      <c r="D287" s="21"/>
      <c r="E287" s="21"/>
      <c r="F287" s="21"/>
      <c r="G287" s="21"/>
      <c r="H287" s="21"/>
      <c r="I287" s="21"/>
      <c r="J287" s="21"/>
      <c r="K287" s="21"/>
    </row>
    <row r="288" spans="1:11" x14ac:dyDescent="0.25">
      <c r="A288" s="45" t="s">
        <v>302</v>
      </c>
      <c r="B288" s="54">
        <v>15.6</v>
      </c>
      <c r="D288" s="21"/>
      <c r="E288" s="21"/>
      <c r="F288" s="21"/>
      <c r="G288" s="21"/>
      <c r="H288" s="21"/>
      <c r="I288" s="21"/>
      <c r="J288" s="21"/>
      <c r="K288" s="21"/>
    </row>
    <row r="289" spans="1:11" x14ac:dyDescent="0.25">
      <c r="A289" s="45" t="s">
        <v>303</v>
      </c>
      <c r="B289" s="54">
        <v>15.7</v>
      </c>
      <c r="D289" s="21"/>
      <c r="E289" s="21"/>
      <c r="F289" s="21"/>
      <c r="G289" s="21"/>
      <c r="H289" s="21"/>
      <c r="I289" s="21"/>
      <c r="J289" s="21"/>
      <c r="K289" s="21"/>
    </row>
    <row r="290" spans="1:11" x14ac:dyDescent="0.25">
      <c r="A290" s="45" t="s">
        <v>304</v>
      </c>
      <c r="B290" s="54">
        <v>24</v>
      </c>
      <c r="D290" s="21"/>
      <c r="E290" s="21"/>
      <c r="F290" s="21"/>
      <c r="G290" s="21"/>
      <c r="H290" s="21"/>
      <c r="I290" s="21"/>
      <c r="J290" s="21"/>
      <c r="K290" s="21"/>
    </row>
    <row r="291" spans="1:11" x14ac:dyDescent="0.25">
      <c r="A291" s="45" t="s">
        <v>305</v>
      </c>
      <c r="B291" s="54">
        <v>24.1</v>
      </c>
      <c r="D291" s="21"/>
      <c r="E291" s="21"/>
      <c r="F291" s="21"/>
      <c r="G291" s="21"/>
      <c r="H291" s="21"/>
      <c r="I291" s="21"/>
      <c r="J291" s="21"/>
      <c r="K291" s="21"/>
    </row>
    <row r="292" spans="1:11" x14ac:dyDescent="0.25">
      <c r="A292" s="45" t="s">
        <v>306</v>
      </c>
      <c r="B292" s="54">
        <v>12.2</v>
      </c>
      <c r="D292" s="21"/>
      <c r="E292" s="21"/>
      <c r="F292" s="21"/>
      <c r="G292" s="21"/>
      <c r="H292" s="21"/>
      <c r="I292" s="21"/>
      <c r="J292" s="21"/>
      <c r="K292" s="21"/>
    </row>
    <row r="293" spans="1:11" x14ac:dyDescent="0.25">
      <c r="A293" s="45" t="s">
        <v>307</v>
      </c>
      <c r="B293" s="54">
        <v>12.2</v>
      </c>
      <c r="D293" s="21"/>
      <c r="E293" s="21"/>
      <c r="F293" s="21"/>
      <c r="G293" s="21"/>
      <c r="H293" s="21"/>
      <c r="I293" s="21"/>
      <c r="J293" s="21"/>
      <c r="K293" s="21"/>
    </row>
    <row r="294" spans="1:11" x14ac:dyDescent="0.25">
      <c r="A294" s="45" t="s">
        <v>308</v>
      </c>
      <c r="B294" s="54">
        <v>15.6</v>
      </c>
      <c r="D294" s="21"/>
      <c r="E294" s="21"/>
      <c r="F294" s="21"/>
      <c r="G294" s="21"/>
      <c r="H294" s="21"/>
      <c r="I294" s="21"/>
      <c r="J294" s="21"/>
      <c r="K294" s="21"/>
    </row>
    <row r="295" spans="1:11" x14ac:dyDescent="0.25">
      <c r="A295" s="45" t="s">
        <v>309</v>
      </c>
      <c r="B295" s="54">
        <v>15.7</v>
      </c>
      <c r="D295" s="21"/>
      <c r="E295" s="21"/>
      <c r="F295" s="21"/>
      <c r="G295" s="21"/>
      <c r="H295" s="21"/>
      <c r="I295" s="21"/>
      <c r="J295" s="21"/>
      <c r="K295" s="21"/>
    </row>
    <row r="296" spans="1:11" x14ac:dyDescent="0.25">
      <c r="A296" s="45" t="s">
        <v>310</v>
      </c>
      <c r="B296" s="54">
        <v>24</v>
      </c>
      <c r="D296" s="21"/>
      <c r="E296" s="21"/>
      <c r="F296" s="21"/>
      <c r="G296" s="21"/>
      <c r="H296" s="21"/>
      <c r="I296" s="21"/>
      <c r="J296" s="21"/>
      <c r="K296" s="21"/>
    </row>
    <row r="297" spans="1:11" x14ac:dyDescent="0.25">
      <c r="A297" s="45" t="s">
        <v>311</v>
      </c>
      <c r="B297" s="54">
        <v>24.1</v>
      </c>
      <c r="D297" s="21"/>
      <c r="E297" s="21"/>
      <c r="F297" s="21"/>
      <c r="G297" s="21"/>
      <c r="H297" s="21"/>
      <c r="I297" s="21"/>
      <c r="J297" s="21"/>
      <c r="K297" s="21"/>
    </row>
    <row r="298" spans="1:11" x14ac:dyDescent="0.25">
      <c r="A298" s="45" t="s">
        <v>312</v>
      </c>
      <c r="B298" s="54">
        <v>12.2</v>
      </c>
      <c r="D298" s="21"/>
      <c r="E298" s="21"/>
      <c r="F298" s="21"/>
      <c r="G298" s="21"/>
      <c r="H298" s="21"/>
      <c r="I298" s="21"/>
      <c r="J298" s="21"/>
      <c r="K298" s="21"/>
    </row>
    <row r="299" spans="1:11" x14ac:dyDescent="0.25">
      <c r="A299" s="45" t="s">
        <v>313</v>
      </c>
      <c r="B299" s="54">
        <v>12.2</v>
      </c>
      <c r="D299" s="21"/>
      <c r="E299" s="21"/>
      <c r="F299" s="21"/>
      <c r="G299" s="21"/>
      <c r="H299" s="21"/>
      <c r="I299" s="21"/>
      <c r="J299" s="21"/>
      <c r="K299" s="21"/>
    </row>
    <row r="300" spans="1:11" x14ac:dyDescent="0.25">
      <c r="A300" s="45" t="s">
        <v>314</v>
      </c>
      <c r="B300" s="54">
        <v>15.6</v>
      </c>
      <c r="D300" s="21"/>
      <c r="E300" s="21"/>
      <c r="F300" s="21"/>
      <c r="G300" s="21"/>
      <c r="H300" s="21"/>
      <c r="I300" s="21"/>
      <c r="J300" s="21"/>
      <c r="K300" s="21"/>
    </row>
    <row r="301" spans="1:11" x14ac:dyDescent="0.25">
      <c r="A301" s="45" t="s">
        <v>315</v>
      </c>
      <c r="B301" s="54">
        <v>15.7</v>
      </c>
      <c r="D301" s="21"/>
      <c r="E301" s="21"/>
      <c r="F301" s="21"/>
      <c r="G301" s="21"/>
      <c r="H301" s="21"/>
      <c r="I301" s="21"/>
      <c r="J301" s="21"/>
      <c r="K301" s="21"/>
    </row>
    <row r="302" spans="1:11" x14ac:dyDescent="0.25">
      <c r="A302" s="45" t="s">
        <v>316</v>
      </c>
      <c r="B302" s="54">
        <v>24</v>
      </c>
      <c r="D302" s="21"/>
      <c r="E302" s="21"/>
      <c r="F302" s="21"/>
      <c r="G302" s="21"/>
      <c r="H302" s="21"/>
      <c r="I302" s="21"/>
      <c r="J302" s="21"/>
      <c r="K302" s="21"/>
    </row>
    <row r="303" spans="1:11" x14ac:dyDescent="0.25">
      <c r="A303" s="45" t="s">
        <v>317</v>
      </c>
      <c r="B303" s="54">
        <v>24.1</v>
      </c>
      <c r="D303" s="21"/>
      <c r="E303" s="21"/>
      <c r="F303" s="21"/>
      <c r="G303" s="21"/>
      <c r="H303" s="21"/>
      <c r="I303" s="21"/>
      <c r="J303" s="21"/>
      <c r="K303" s="21"/>
    </row>
    <row r="304" spans="1:11" x14ac:dyDescent="0.25">
      <c r="A304" s="45" t="s">
        <v>318</v>
      </c>
      <c r="B304" s="54">
        <v>12.2</v>
      </c>
      <c r="D304" s="21"/>
      <c r="E304" s="21"/>
      <c r="F304" s="21"/>
      <c r="G304" s="21"/>
      <c r="H304" s="21"/>
      <c r="I304" s="21"/>
      <c r="J304" s="21"/>
      <c r="K304" s="21"/>
    </row>
    <row r="305" spans="1:11" x14ac:dyDescent="0.25">
      <c r="A305" s="45" t="s">
        <v>319</v>
      </c>
      <c r="B305" s="54">
        <v>12.2</v>
      </c>
      <c r="D305" s="21"/>
      <c r="E305" s="21"/>
      <c r="F305" s="21"/>
      <c r="G305" s="21"/>
      <c r="H305" s="21"/>
      <c r="I305" s="21"/>
      <c r="J305" s="21"/>
      <c r="K305" s="21"/>
    </row>
    <row r="306" spans="1:11" x14ac:dyDescent="0.25">
      <c r="A306" s="45" t="s">
        <v>320</v>
      </c>
      <c r="B306" s="54">
        <v>15.6</v>
      </c>
      <c r="D306" s="21"/>
      <c r="E306" s="21"/>
      <c r="F306" s="21"/>
      <c r="G306" s="21"/>
      <c r="H306" s="21"/>
      <c r="I306" s="21"/>
      <c r="J306" s="21"/>
      <c r="K306" s="21"/>
    </row>
    <row r="307" spans="1:11" x14ac:dyDescent="0.25">
      <c r="A307" s="45" t="s">
        <v>321</v>
      </c>
      <c r="B307" s="54">
        <v>15.7</v>
      </c>
      <c r="D307" s="21"/>
      <c r="E307" s="21"/>
      <c r="F307" s="21"/>
      <c r="G307" s="21"/>
      <c r="H307" s="21"/>
      <c r="I307" s="21"/>
      <c r="J307" s="21"/>
      <c r="K307" s="21"/>
    </row>
    <row r="308" spans="1:11" x14ac:dyDescent="0.25">
      <c r="A308" s="45" t="s">
        <v>322</v>
      </c>
      <c r="B308" s="54">
        <v>24</v>
      </c>
      <c r="D308" s="21"/>
      <c r="E308" s="21"/>
      <c r="F308" s="21"/>
      <c r="G308" s="21"/>
      <c r="H308" s="21"/>
      <c r="I308" s="21"/>
      <c r="J308" s="21"/>
      <c r="K308" s="21"/>
    </row>
    <row r="309" spans="1:11" x14ac:dyDescent="0.25">
      <c r="A309" s="45" t="s">
        <v>323</v>
      </c>
      <c r="B309" s="54">
        <v>24.1</v>
      </c>
      <c r="D309" s="21"/>
      <c r="E309" s="21"/>
      <c r="F309" s="21"/>
      <c r="G309" s="21"/>
      <c r="H309" s="21"/>
      <c r="I309" s="21"/>
      <c r="J309" s="21"/>
      <c r="K309" s="21"/>
    </row>
    <row r="310" spans="1:11" x14ac:dyDescent="0.25">
      <c r="A310" s="45" t="s">
        <v>324</v>
      </c>
      <c r="B310" s="54">
        <v>12.2</v>
      </c>
      <c r="D310" s="21"/>
      <c r="E310" s="21"/>
      <c r="F310" s="21"/>
      <c r="G310" s="21"/>
      <c r="H310" s="21"/>
      <c r="I310" s="21"/>
      <c r="J310" s="21"/>
      <c r="K310" s="21"/>
    </row>
    <row r="311" spans="1:11" x14ac:dyDescent="0.25">
      <c r="A311" s="45" t="s">
        <v>325</v>
      </c>
      <c r="B311" s="54">
        <v>12.2</v>
      </c>
      <c r="D311" s="21"/>
      <c r="E311" s="21"/>
      <c r="F311" s="21"/>
      <c r="G311" s="21"/>
      <c r="H311" s="21"/>
      <c r="I311" s="21"/>
      <c r="J311" s="21"/>
      <c r="K311" s="21"/>
    </row>
    <row r="312" spans="1:11" x14ac:dyDescent="0.25">
      <c r="A312" s="45" t="s">
        <v>326</v>
      </c>
      <c r="B312" s="54">
        <v>15.6</v>
      </c>
      <c r="D312" s="21"/>
      <c r="E312" s="21"/>
      <c r="F312" s="21"/>
      <c r="G312" s="21"/>
      <c r="H312" s="21"/>
      <c r="I312" s="21"/>
      <c r="J312" s="21"/>
      <c r="K312" s="21"/>
    </row>
    <row r="313" spans="1:11" x14ac:dyDescent="0.25">
      <c r="A313" s="45" t="s">
        <v>327</v>
      </c>
      <c r="B313" s="54">
        <v>15.7</v>
      </c>
      <c r="D313" s="21"/>
      <c r="E313" s="21"/>
      <c r="F313" s="21"/>
      <c r="G313" s="21"/>
      <c r="H313" s="21"/>
      <c r="I313" s="21"/>
      <c r="J313" s="21"/>
      <c r="K313" s="21"/>
    </row>
    <row r="314" spans="1:11" x14ac:dyDescent="0.25">
      <c r="A314" s="45" t="s">
        <v>328</v>
      </c>
      <c r="B314" s="54">
        <v>24</v>
      </c>
      <c r="D314" s="21"/>
      <c r="E314" s="21"/>
      <c r="F314" s="21"/>
      <c r="G314" s="21"/>
      <c r="H314" s="21"/>
      <c r="I314" s="21"/>
      <c r="J314" s="21"/>
      <c r="K314" s="21"/>
    </row>
    <row r="315" spans="1:11" x14ac:dyDescent="0.25">
      <c r="A315" s="45" t="s">
        <v>329</v>
      </c>
      <c r="B315" s="54">
        <v>24.1</v>
      </c>
      <c r="D315" s="21"/>
      <c r="E315" s="21"/>
      <c r="F315" s="21"/>
      <c r="G315" s="21"/>
      <c r="H315" s="21"/>
      <c r="I315" s="21"/>
      <c r="J315" s="21"/>
      <c r="K315" s="21"/>
    </row>
    <row r="316" spans="1:11" x14ac:dyDescent="0.25">
      <c r="A316" s="45" t="s">
        <v>330</v>
      </c>
      <c r="B316" s="54">
        <v>12.2</v>
      </c>
      <c r="D316" s="21"/>
      <c r="E316" s="21"/>
      <c r="F316" s="21"/>
      <c r="G316" s="21"/>
      <c r="H316" s="21"/>
      <c r="I316" s="21"/>
      <c r="J316" s="21"/>
      <c r="K316" s="21"/>
    </row>
    <row r="317" spans="1:11" x14ac:dyDescent="0.25">
      <c r="A317" s="45" t="s">
        <v>331</v>
      </c>
      <c r="B317" s="54">
        <v>12.2</v>
      </c>
      <c r="D317" s="21"/>
      <c r="E317" s="21"/>
      <c r="F317" s="21"/>
      <c r="G317" s="21"/>
      <c r="H317" s="21"/>
      <c r="I317" s="21"/>
      <c r="J317" s="21"/>
      <c r="K317" s="21"/>
    </row>
    <row r="318" spans="1:11" x14ac:dyDescent="0.25">
      <c r="A318" s="45" t="s">
        <v>332</v>
      </c>
      <c r="B318" s="54">
        <v>15.6</v>
      </c>
      <c r="D318" s="21"/>
      <c r="E318" s="21"/>
      <c r="F318" s="21"/>
      <c r="G318" s="21"/>
      <c r="H318" s="21"/>
      <c r="I318" s="21"/>
      <c r="J318" s="21"/>
      <c r="K318" s="21"/>
    </row>
    <row r="319" spans="1:11" x14ac:dyDescent="0.25">
      <c r="A319" s="45" t="s">
        <v>333</v>
      </c>
      <c r="B319" s="54">
        <v>15.7</v>
      </c>
      <c r="D319" s="21"/>
      <c r="E319" s="21"/>
      <c r="F319" s="21"/>
      <c r="G319" s="21"/>
      <c r="H319" s="21"/>
      <c r="I319" s="21"/>
      <c r="J319" s="21"/>
      <c r="K319" s="21"/>
    </row>
    <row r="320" spans="1:11" x14ac:dyDescent="0.25">
      <c r="A320" s="45" t="s">
        <v>334</v>
      </c>
      <c r="B320" s="54">
        <v>24</v>
      </c>
      <c r="D320" s="21"/>
      <c r="E320" s="21"/>
      <c r="F320" s="21"/>
      <c r="G320" s="21"/>
      <c r="H320" s="21"/>
      <c r="I320" s="21"/>
      <c r="J320" s="21"/>
      <c r="K320" s="21"/>
    </row>
    <row r="321" spans="1:11" x14ac:dyDescent="0.25">
      <c r="A321" s="45" t="s">
        <v>335</v>
      </c>
      <c r="B321" s="54">
        <v>24.1</v>
      </c>
      <c r="D321" s="21"/>
      <c r="E321" s="21"/>
      <c r="F321" s="21"/>
      <c r="G321" s="21"/>
      <c r="H321" s="21"/>
      <c r="I321" s="21"/>
      <c r="J321" s="21"/>
      <c r="K321" s="21"/>
    </row>
    <row r="322" spans="1:11" x14ac:dyDescent="0.25">
      <c r="A322" s="45" t="s">
        <v>336</v>
      </c>
      <c r="B322" s="54">
        <v>12.2</v>
      </c>
      <c r="D322" s="21"/>
      <c r="E322" s="21"/>
      <c r="F322" s="21"/>
      <c r="G322" s="21"/>
      <c r="H322" s="21"/>
      <c r="I322" s="21"/>
      <c r="J322" s="21"/>
      <c r="K322" s="21"/>
    </row>
    <row r="323" spans="1:11" x14ac:dyDescent="0.25">
      <c r="A323" s="45" t="s">
        <v>337</v>
      </c>
      <c r="B323" s="54">
        <v>12.2</v>
      </c>
      <c r="D323" s="21"/>
      <c r="E323" s="21"/>
      <c r="F323" s="21"/>
      <c r="G323" s="21"/>
      <c r="H323" s="21"/>
      <c r="I323" s="21"/>
      <c r="J323" s="21"/>
      <c r="K323" s="21"/>
    </row>
    <row r="324" spans="1:11" x14ac:dyDescent="0.25">
      <c r="A324" s="45" t="s">
        <v>338</v>
      </c>
      <c r="B324" s="54">
        <v>15.6</v>
      </c>
      <c r="D324" s="21"/>
      <c r="E324" s="21"/>
      <c r="F324" s="21"/>
      <c r="G324" s="21"/>
      <c r="H324" s="21"/>
      <c r="I324" s="21"/>
      <c r="J324" s="21"/>
      <c r="K324" s="21"/>
    </row>
    <row r="325" spans="1:11" x14ac:dyDescent="0.25">
      <c r="A325" s="45" t="s">
        <v>339</v>
      </c>
      <c r="B325" s="54">
        <v>15.7</v>
      </c>
      <c r="D325" s="21"/>
      <c r="E325" s="21"/>
      <c r="F325" s="21"/>
      <c r="G325" s="21"/>
      <c r="H325" s="21"/>
      <c r="I325" s="21"/>
      <c r="J325" s="21"/>
      <c r="K325" s="21"/>
    </row>
    <row r="326" spans="1:11" x14ac:dyDescent="0.25">
      <c r="A326" s="45" t="s">
        <v>340</v>
      </c>
      <c r="B326" s="54">
        <v>24</v>
      </c>
      <c r="D326" s="21"/>
      <c r="E326" s="21"/>
      <c r="F326" s="21"/>
      <c r="G326" s="21"/>
      <c r="H326" s="21"/>
      <c r="I326" s="21"/>
      <c r="J326" s="21"/>
      <c r="K326" s="21"/>
    </row>
    <row r="327" spans="1:11" x14ac:dyDescent="0.25">
      <c r="A327" s="45" t="s">
        <v>341</v>
      </c>
      <c r="B327" s="54">
        <v>24.1</v>
      </c>
      <c r="D327" s="21"/>
      <c r="E327" s="21"/>
      <c r="F327" s="21"/>
      <c r="G327" s="21"/>
      <c r="H327" s="21"/>
      <c r="I327" s="21"/>
      <c r="J327" s="21"/>
      <c r="K327" s="21"/>
    </row>
    <row r="328" spans="1:11" x14ac:dyDescent="0.25">
      <c r="A328" s="45" t="s">
        <v>342</v>
      </c>
      <c r="B328" s="54">
        <v>12.2</v>
      </c>
      <c r="D328" s="21"/>
      <c r="E328" s="21"/>
      <c r="F328" s="21"/>
      <c r="G328" s="21"/>
      <c r="H328" s="21"/>
      <c r="I328" s="21"/>
      <c r="J328" s="21"/>
      <c r="K328" s="21"/>
    </row>
    <row r="329" spans="1:11" x14ac:dyDescent="0.25">
      <c r="A329" s="45" t="s">
        <v>343</v>
      </c>
      <c r="B329" s="54">
        <v>12.2</v>
      </c>
      <c r="D329" s="21"/>
      <c r="E329" s="21"/>
      <c r="F329" s="21"/>
      <c r="G329" s="21"/>
      <c r="H329" s="21"/>
      <c r="I329" s="21"/>
      <c r="J329" s="21"/>
      <c r="K329" s="21"/>
    </row>
    <row r="330" spans="1:11" x14ac:dyDescent="0.25">
      <c r="A330" s="45" t="s">
        <v>344</v>
      </c>
      <c r="B330" s="54">
        <v>15.6</v>
      </c>
      <c r="D330" s="21"/>
      <c r="E330" s="21"/>
      <c r="F330" s="21"/>
      <c r="G330" s="21"/>
      <c r="H330" s="21"/>
      <c r="I330" s="21"/>
      <c r="J330" s="21"/>
      <c r="K330" s="21"/>
    </row>
    <row r="331" spans="1:11" x14ac:dyDescent="0.25">
      <c r="A331" s="45" t="s">
        <v>345</v>
      </c>
      <c r="B331" s="54">
        <v>15.7</v>
      </c>
      <c r="D331" s="21"/>
      <c r="E331" s="21"/>
      <c r="F331" s="21"/>
      <c r="G331" s="21"/>
      <c r="H331" s="21"/>
      <c r="I331" s="21"/>
      <c r="J331" s="21"/>
      <c r="K331" s="21"/>
    </row>
    <row r="332" spans="1:11" x14ac:dyDescent="0.25">
      <c r="A332" s="45" t="s">
        <v>346</v>
      </c>
      <c r="B332" s="54">
        <v>24</v>
      </c>
      <c r="D332" s="21"/>
      <c r="E332" s="21"/>
      <c r="F332" s="21"/>
      <c r="G332" s="21"/>
      <c r="H332" s="21"/>
      <c r="I332" s="21"/>
      <c r="J332" s="21"/>
      <c r="K332" s="21"/>
    </row>
    <row r="333" spans="1:11" x14ac:dyDescent="0.25">
      <c r="A333" s="45" t="s">
        <v>347</v>
      </c>
      <c r="B333" s="54">
        <v>24.1</v>
      </c>
      <c r="D333" s="21"/>
      <c r="E333" s="21"/>
      <c r="F333" s="21"/>
      <c r="G333" s="21"/>
      <c r="H333" s="21"/>
      <c r="I333" s="21"/>
      <c r="J333" s="21"/>
      <c r="K333" s="21"/>
    </row>
    <row r="334" spans="1:11" x14ac:dyDescent="0.25">
      <c r="A334" s="45" t="s">
        <v>348</v>
      </c>
      <c r="B334" s="54">
        <v>12.2</v>
      </c>
      <c r="D334" s="21"/>
      <c r="E334" s="21"/>
      <c r="F334" s="21"/>
      <c r="G334" s="21"/>
      <c r="H334" s="21"/>
      <c r="I334" s="21"/>
      <c r="J334" s="21"/>
      <c r="K334" s="21"/>
    </row>
    <row r="335" spans="1:11" x14ac:dyDescent="0.25">
      <c r="A335" s="45" t="s">
        <v>349</v>
      </c>
      <c r="B335" s="54">
        <v>12.2</v>
      </c>
      <c r="D335" s="21"/>
      <c r="E335" s="21"/>
      <c r="F335" s="21"/>
      <c r="G335" s="21"/>
      <c r="H335" s="21"/>
      <c r="I335" s="21"/>
      <c r="J335" s="21"/>
      <c r="K335" s="21"/>
    </row>
    <row r="336" spans="1:11" x14ac:dyDescent="0.25">
      <c r="A336" s="45" t="s">
        <v>350</v>
      </c>
      <c r="B336" s="54">
        <v>15.6</v>
      </c>
      <c r="D336" s="21"/>
      <c r="E336" s="21"/>
      <c r="F336" s="21"/>
      <c r="G336" s="21"/>
      <c r="H336" s="21"/>
      <c r="I336" s="21"/>
      <c r="J336" s="21"/>
      <c r="K336" s="21"/>
    </row>
    <row r="337" spans="1:11" x14ac:dyDescent="0.25">
      <c r="A337" s="45" t="s">
        <v>351</v>
      </c>
      <c r="B337" s="54">
        <v>15.7</v>
      </c>
      <c r="D337" s="21"/>
      <c r="E337" s="21"/>
      <c r="F337" s="21"/>
      <c r="G337" s="21"/>
      <c r="H337" s="21"/>
      <c r="I337" s="21"/>
      <c r="J337" s="21"/>
      <c r="K337" s="21"/>
    </row>
    <row r="338" spans="1:11" x14ac:dyDescent="0.25">
      <c r="A338" s="45" t="s">
        <v>352</v>
      </c>
      <c r="B338" s="54">
        <v>24</v>
      </c>
      <c r="D338" s="21"/>
      <c r="E338" s="21"/>
      <c r="F338" s="21"/>
      <c r="G338" s="21"/>
      <c r="H338" s="21"/>
      <c r="I338" s="21"/>
      <c r="J338" s="21"/>
      <c r="K338" s="21"/>
    </row>
    <row r="339" spans="1:11" x14ac:dyDescent="0.25">
      <c r="A339" s="45" t="s">
        <v>353</v>
      </c>
      <c r="B339" s="54">
        <v>24.1</v>
      </c>
      <c r="D339" s="21"/>
      <c r="E339" s="21"/>
      <c r="F339" s="21"/>
      <c r="G339" s="21"/>
      <c r="H339" s="21"/>
      <c r="I339" s="21"/>
      <c r="J339" s="21"/>
      <c r="K339" s="21"/>
    </row>
    <row r="340" spans="1:11" x14ac:dyDescent="0.25">
      <c r="A340" s="45" t="s">
        <v>354</v>
      </c>
      <c r="B340" s="54">
        <v>12.2</v>
      </c>
      <c r="D340" s="21"/>
      <c r="E340" s="21"/>
      <c r="F340" s="21"/>
      <c r="G340" s="21"/>
      <c r="H340" s="21"/>
      <c r="I340" s="21"/>
      <c r="J340" s="21"/>
      <c r="K340" s="21"/>
    </row>
    <row r="341" spans="1:11" x14ac:dyDescent="0.25">
      <c r="A341" s="45" t="s">
        <v>355</v>
      </c>
      <c r="B341" s="54">
        <v>12.2</v>
      </c>
      <c r="D341" s="21"/>
      <c r="E341" s="21"/>
      <c r="F341" s="21"/>
      <c r="G341" s="21"/>
      <c r="H341" s="21"/>
      <c r="I341" s="21"/>
      <c r="J341" s="21"/>
      <c r="K341" s="21"/>
    </row>
    <row r="342" spans="1:11" x14ac:dyDescent="0.25">
      <c r="A342" s="45" t="s">
        <v>356</v>
      </c>
      <c r="B342" s="54">
        <v>15.6</v>
      </c>
      <c r="D342" s="21"/>
      <c r="E342" s="21"/>
      <c r="F342" s="21"/>
      <c r="G342" s="21"/>
      <c r="H342" s="21"/>
      <c r="I342" s="21"/>
      <c r="J342" s="21"/>
      <c r="K342" s="21"/>
    </row>
    <row r="343" spans="1:11" x14ac:dyDescent="0.25">
      <c r="A343" s="45" t="s">
        <v>357</v>
      </c>
      <c r="B343" s="54">
        <v>15.7</v>
      </c>
      <c r="D343" s="21"/>
      <c r="E343" s="21"/>
      <c r="F343" s="21"/>
      <c r="G343" s="21"/>
      <c r="H343" s="21"/>
      <c r="I343" s="21"/>
      <c r="J343" s="21"/>
      <c r="K343" s="21"/>
    </row>
    <row r="344" spans="1:11" x14ac:dyDescent="0.25">
      <c r="A344" s="45" t="s">
        <v>358</v>
      </c>
      <c r="B344" s="54">
        <v>24</v>
      </c>
      <c r="D344" s="21"/>
      <c r="E344" s="21"/>
      <c r="F344" s="21"/>
      <c r="G344" s="21"/>
      <c r="H344" s="21"/>
      <c r="I344" s="21"/>
      <c r="J344" s="21"/>
      <c r="K344" s="21"/>
    </row>
    <row r="345" spans="1:11" x14ac:dyDescent="0.25">
      <c r="A345" s="45" t="s">
        <v>359</v>
      </c>
      <c r="B345" s="54">
        <v>24.1</v>
      </c>
      <c r="D345" s="21"/>
      <c r="E345" s="21"/>
      <c r="F345" s="21"/>
      <c r="G345" s="21"/>
      <c r="H345" s="21"/>
      <c r="I345" s="21"/>
      <c r="J345" s="21"/>
      <c r="K345" s="21"/>
    </row>
    <row r="346" spans="1:11" x14ac:dyDescent="0.25">
      <c r="A346" s="45" t="s">
        <v>360</v>
      </c>
      <c r="B346" s="54">
        <v>12.2</v>
      </c>
      <c r="D346" s="21"/>
      <c r="E346" s="21"/>
      <c r="F346" s="21"/>
      <c r="G346" s="21"/>
      <c r="H346" s="21"/>
      <c r="I346" s="21"/>
      <c r="J346" s="21"/>
      <c r="K346" s="21"/>
    </row>
    <row r="347" spans="1:11" x14ac:dyDescent="0.25">
      <c r="A347" s="45" t="s">
        <v>361</v>
      </c>
      <c r="B347" s="54">
        <v>12.2</v>
      </c>
      <c r="D347" s="21"/>
      <c r="E347" s="21"/>
      <c r="F347" s="21"/>
      <c r="G347" s="21"/>
      <c r="H347" s="21"/>
      <c r="I347" s="21"/>
      <c r="J347" s="21"/>
      <c r="K347" s="21"/>
    </row>
    <row r="348" spans="1:11" x14ac:dyDescent="0.25">
      <c r="A348" s="45" t="s">
        <v>362</v>
      </c>
      <c r="B348" s="54">
        <v>15.6</v>
      </c>
      <c r="D348" s="21"/>
      <c r="E348" s="21"/>
      <c r="F348" s="21"/>
      <c r="G348" s="21"/>
      <c r="H348" s="21"/>
      <c r="I348" s="21"/>
      <c r="J348" s="21"/>
      <c r="K348" s="21"/>
    </row>
    <row r="349" spans="1:11" x14ac:dyDescent="0.25">
      <c r="A349" s="45" t="s">
        <v>363</v>
      </c>
      <c r="B349" s="54">
        <v>15.7</v>
      </c>
      <c r="D349" s="21"/>
      <c r="E349" s="21"/>
      <c r="F349" s="21"/>
      <c r="G349" s="21"/>
      <c r="H349" s="21"/>
      <c r="I349" s="21"/>
      <c r="J349" s="21"/>
      <c r="K349" s="21"/>
    </row>
    <row r="350" spans="1:11" x14ac:dyDescent="0.25">
      <c r="A350" s="45" t="s">
        <v>364</v>
      </c>
      <c r="B350" s="54">
        <v>24</v>
      </c>
      <c r="D350" s="21"/>
      <c r="E350" s="21"/>
      <c r="F350" s="21"/>
      <c r="G350" s="21"/>
      <c r="H350" s="21"/>
      <c r="I350" s="21"/>
      <c r="J350" s="21"/>
      <c r="K350" s="21"/>
    </row>
    <row r="351" spans="1:11" x14ac:dyDescent="0.25">
      <c r="A351" s="45" t="s">
        <v>365</v>
      </c>
      <c r="B351" s="54">
        <v>24.1</v>
      </c>
      <c r="D351" s="21"/>
      <c r="E351" s="21"/>
      <c r="F351" s="21"/>
      <c r="G351" s="21"/>
      <c r="H351" s="21"/>
      <c r="I351" s="21"/>
      <c r="J351" s="21"/>
      <c r="K351" s="21"/>
    </row>
    <row r="352" spans="1:11" x14ac:dyDescent="0.25">
      <c r="A352" s="45" t="s">
        <v>366</v>
      </c>
      <c r="B352" s="54">
        <v>12.2</v>
      </c>
      <c r="D352" s="21"/>
      <c r="E352" s="21"/>
      <c r="F352" s="21"/>
      <c r="G352" s="21"/>
      <c r="H352" s="21"/>
      <c r="I352" s="21"/>
      <c r="J352" s="21"/>
      <c r="K352" s="21"/>
    </row>
    <row r="353" spans="1:11" x14ac:dyDescent="0.25">
      <c r="A353" s="45" t="s">
        <v>367</v>
      </c>
      <c r="B353" s="54">
        <v>12.2</v>
      </c>
      <c r="D353" s="21"/>
      <c r="E353" s="21"/>
      <c r="F353" s="21"/>
      <c r="G353" s="21"/>
      <c r="H353" s="21"/>
      <c r="I353" s="21"/>
      <c r="J353" s="21"/>
      <c r="K353" s="21"/>
    </row>
    <row r="354" spans="1:11" x14ac:dyDescent="0.25">
      <c r="A354" s="45" t="s">
        <v>368</v>
      </c>
      <c r="B354" s="54">
        <v>15.6</v>
      </c>
      <c r="D354" s="21"/>
      <c r="E354" s="21"/>
      <c r="F354" s="21"/>
      <c r="G354" s="21"/>
      <c r="H354" s="21"/>
      <c r="I354" s="21"/>
      <c r="J354" s="21"/>
      <c r="K354" s="21"/>
    </row>
    <row r="355" spans="1:11" x14ac:dyDescent="0.25">
      <c r="A355" s="45" t="s">
        <v>369</v>
      </c>
      <c r="B355" s="54">
        <v>15.7</v>
      </c>
      <c r="D355" s="21"/>
      <c r="E355" s="21"/>
      <c r="F355" s="21"/>
      <c r="G355" s="21"/>
      <c r="H355" s="21"/>
      <c r="I355" s="21"/>
      <c r="J355" s="21"/>
      <c r="K355" s="21"/>
    </row>
    <row r="356" spans="1:11" x14ac:dyDescent="0.25">
      <c r="A356" s="45" t="s">
        <v>370</v>
      </c>
      <c r="B356" s="54">
        <v>24</v>
      </c>
      <c r="D356" s="21"/>
      <c r="E356" s="21"/>
      <c r="F356" s="21"/>
      <c r="G356" s="21"/>
      <c r="H356" s="21"/>
      <c r="I356" s="21"/>
      <c r="J356" s="21"/>
      <c r="K356" s="21"/>
    </row>
    <row r="357" spans="1:11" x14ac:dyDescent="0.25">
      <c r="A357" s="45" t="s">
        <v>371</v>
      </c>
      <c r="B357" s="54">
        <v>24.1</v>
      </c>
      <c r="D357" s="21"/>
      <c r="E357" s="21"/>
      <c r="F357" s="21"/>
      <c r="G357" s="21"/>
      <c r="H357" s="21"/>
      <c r="I357" s="21"/>
      <c r="J357" s="21"/>
      <c r="K357" s="21"/>
    </row>
    <row r="358" spans="1:11" x14ac:dyDescent="0.25">
      <c r="A358" s="45" t="s">
        <v>372</v>
      </c>
      <c r="B358" s="54">
        <v>12.2</v>
      </c>
      <c r="D358" s="21"/>
      <c r="E358" s="21"/>
      <c r="F358" s="21"/>
      <c r="G358" s="21"/>
      <c r="H358" s="21"/>
      <c r="I358" s="21"/>
      <c r="J358" s="21"/>
      <c r="K358" s="21"/>
    </row>
    <row r="359" spans="1:11" x14ac:dyDescent="0.25">
      <c r="A359" s="45" t="s">
        <v>373</v>
      </c>
      <c r="B359" s="54">
        <v>12.2</v>
      </c>
      <c r="D359" s="21"/>
      <c r="E359" s="21"/>
      <c r="F359" s="21"/>
      <c r="G359" s="21"/>
      <c r="H359" s="21"/>
      <c r="I359" s="21"/>
      <c r="J359" s="21"/>
      <c r="K359" s="21"/>
    </row>
    <row r="360" spans="1:11" x14ac:dyDescent="0.25">
      <c r="A360" s="45" t="s">
        <v>374</v>
      </c>
      <c r="B360" s="54">
        <v>15.6</v>
      </c>
      <c r="D360" s="21"/>
      <c r="E360" s="21"/>
      <c r="F360" s="21"/>
      <c r="G360" s="21"/>
      <c r="H360" s="21"/>
      <c r="I360" s="21"/>
      <c r="J360" s="21"/>
      <c r="K360" s="21"/>
    </row>
    <row r="361" spans="1:11" x14ac:dyDescent="0.25">
      <c r="A361" s="45" t="s">
        <v>375</v>
      </c>
      <c r="B361" s="54">
        <v>15.7</v>
      </c>
      <c r="D361" s="21"/>
      <c r="E361" s="21"/>
      <c r="F361" s="21"/>
      <c r="G361" s="21"/>
      <c r="H361" s="21"/>
      <c r="I361" s="21"/>
      <c r="J361" s="21"/>
      <c r="K361" s="21"/>
    </row>
    <row r="362" spans="1:11" x14ac:dyDescent="0.25">
      <c r="A362" s="45" t="s">
        <v>376</v>
      </c>
      <c r="B362" s="54">
        <v>24</v>
      </c>
      <c r="D362" s="21"/>
      <c r="E362" s="21"/>
      <c r="F362" s="21"/>
      <c r="G362" s="21"/>
      <c r="H362" s="21"/>
      <c r="I362" s="21"/>
      <c r="J362" s="21"/>
      <c r="K362" s="21"/>
    </row>
    <row r="363" spans="1:11" x14ac:dyDescent="0.25">
      <c r="A363" s="45" t="s">
        <v>377</v>
      </c>
      <c r="B363" s="54">
        <v>24.1</v>
      </c>
      <c r="D363" s="21"/>
      <c r="E363" s="21"/>
      <c r="F363" s="21"/>
      <c r="G363" s="21"/>
      <c r="H363" s="21"/>
      <c r="I363" s="21"/>
      <c r="J363" s="21"/>
      <c r="K363" s="21"/>
    </row>
    <row r="364" spans="1:11" x14ac:dyDescent="0.25">
      <c r="A364" s="45" t="s">
        <v>378</v>
      </c>
      <c r="B364" s="54">
        <v>12.2</v>
      </c>
      <c r="D364" s="21"/>
      <c r="E364" s="21"/>
      <c r="F364" s="21"/>
      <c r="G364" s="21"/>
      <c r="H364" s="21"/>
      <c r="I364" s="21"/>
      <c r="J364" s="21"/>
      <c r="K364" s="21"/>
    </row>
    <row r="365" spans="1:11" x14ac:dyDescent="0.25">
      <c r="A365" s="45" t="s">
        <v>379</v>
      </c>
      <c r="B365" s="54">
        <v>12.2</v>
      </c>
      <c r="D365" s="21"/>
      <c r="E365" s="21"/>
      <c r="F365" s="21"/>
      <c r="G365" s="21"/>
      <c r="H365" s="21"/>
      <c r="I365" s="21"/>
      <c r="J365" s="21"/>
      <c r="K365" s="21"/>
    </row>
    <row r="366" spans="1:11" x14ac:dyDescent="0.25">
      <c r="A366" s="45" t="s">
        <v>380</v>
      </c>
      <c r="B366" s="54">
        <v>15.6</v>
      </c>
      <c r="D366" s="21"/>
      <c r="E366" s="21"/>
      <c r="F366" s="21"/>
      <c r="G366" s="21"/>
      <c r="H366" s="21"/>
      <c r="I366" s="21"/>
      <c r="J366" s="21"/>
      <c r="K366" s="21"/>
    </row>
    <row r="367" spans="1:11" x14ac:dyDescent="0.25">
      <c r="A367" s="45" t="s">
        <v>381</v>
      </c>
      <c r="B367" s="54">
        <v>15.7</v>
      </c>
      <c r="D367" s="21"/>
      <c r="E367" s="21"/>
      <c r="F367" s="21"/>
      <c r="G367" s="21"/>
      <c r="H367" s="21"/>
      <c r="I367" s="21"/>
      <c r="J367" s="21"/>
      <c r="K367" s="21"/>
    </row>
    <row r="368" spans="1:11" x14ac:dyDescent="0.25">
      <c r="A368" s="45" t="s">
        <v>382</v>
      </c>
      <c r="B368" s="54">
        <v>24</v>
      </c>
      <c r="D368" s="21"/>
      <c r="E368" s="21"/>
      <c r="F368" s="21"/>
      <c r="G368" s="21"/>
      <c r="H368" s="21"/>
      <c r="I368" s="21"/>
      <c r="J368" s="21"/>
      <c r="K368" s="21"/>
    </row>
    <row r="369" spans="1:11" x14ac:dyDescent="0.25">
      <c r="A369" s="45" t="s">
        <v>383</v>
      </c>
      <c r="B369" s="54">
        <v>24.1</v>
      </c>
      <c r="D369" s="21"/>
      <c r="E369" s="21"/>
      <c r="F369" s="21"/>
      <c r="G369" s="21"/>
      <c r="H369" s="21"/>
      <c r="I369" s="21"/>
      <c r="J369" s="21"/>
      <c r="K369" s="21"/>
    </row>
    <row r="370" spans="1:11" x14ac:dyDescent="0.25">
      <c r="A370" s="45" t="s">
        <v>384</v>
      </c>
      <c r="B370" s="54">
        <v>12.2</v>
      </c>
      <c r="D370" s="21"/>
      <c r="E370" s="21"/>
      <c r="F370" s="21"/>
      <c r="G370" s="21"/>
      <c r="H370" s="21"/>
      <c r="I370" s="21"/>
      <c r="J370" s="21"/>
      <c r="K370" s="21"/>
    </row>
    <row r="371" spans="1:11" x14ac:dyDescent="0.25">
      <c r="A371" s="45" t="s">
        <v>385</v>
      </c>
      <c r="B371" s="54">
        <v>12.2</v>
      </c>
      <c r="D371" s="21"/>
      <c r="E371" s="21"/>
      <c r="F371" s="21"/>
      <c r="G371" s="21"/>
      <c r="H371" s="21"/>
      <c r="I371" s="21"/>
      <c r="J371" s="21"/>
      <c r="K371" s="21"/>
    </row>
    <row r="372" spans="1:11" x14ac:dyDescent="0.25">
      <c r="A372" s="45" t="s">
        <v>386</v>
      </c>
      <c r="B372" s="54">
        <v>15.6</v>
      </c>
      <c r="D372" s="21"/>
      <c r="E372" s="21"/>
      <c r="F372" s="21"/>
      <c r="G372" s="21"/>
      <c r="H372" s="21"/>
      <c r="I372" s="21"/>
      <c r="J372" s="21"/>
      <c r="K372" s="21"/>
    </row>
    <row r="373" spans="1:11" x14ac:dyDescent="0.25">
      <c r="A373" s="45" t="s">
        <v>387</v>
      </c>
      <c r="B373" s="54">
        <v>15.7</v>
      </c>
      <c r="D373" s="21"/>
      <c r="E373" s="21"/>
      <c r="F373" s="21"/>
      <c r="G373" s="21"/>
      <c r="H373" s="21"/>
      <c r="I373" s="21"/>
      <c r="J373" s="21"/>
      <c r="K373" s="21"/>
    </row>
    <row r="374" spans="1:11" x14ac:dyDescent="0.25">
      <c r="A374" s="45" t="s">
        <v>388</v>
      </c>
      <c r="B374" s="54">
        <v>24</v>
      </c>
      <c r="D374" s="21"/>
      <c r="E374" s="21"/>
      <c r="F374" s="21"/>
      <c r="G374" s="21"/>
      <c r="H374" s="21"/>
      <c r="I374" s="21"/>
      <c r="J374" s="21"/>
      <c r="K374" s="21"/>
    </row>
    <row r="375" spans="1:11" x14ac:dyDescent="0.25">
      <c r="A375" s="45" t="s">
        <v>389</v>
      </c>
      <c r="B375" s="54">
        <v>24.1</v>
      </c>
      <c r="D375" s="21"/>
      <c r="E375" s="21"/>
      <c r="F375" s="21"/>
      <c r="G375" s="21"/>
      <c r="H375" s="21"/>
      <c r="I375" s="21"/>
      <c r="J375" s="21"/>
      <c r="K375" s="21"/>
    </row>
    <row r="376" spans="1:11" x14ac:dyDescent="0.25">
      <c r="A376" s="45" t="s">
        <v>390</v>
      </c>
      <c r="B376" s="54">
        <v>12.2</v>
      </c>
      <c r="D376" s="21"/>
      <c r="E376" s="21"/>
      <c r="F376" s="21"/>
      <c r="G376" s="21"/>
      <c r="H376" s="21"/>
      <c r="I376" s="21"/>
      <c r="J376" s="21"/>
      <c r="K376" s="21"/>
    </row>
    <row r="377" spans="1:11" x14ac:dyDescent="0.25">
      <c r="A377" s="45" t="s">
        <v>391</v>
      </c>
      <c r="B377" s="54">
        <v>12.2</v>
      </c>
      <c r="D377" s="21"/>
      <c r="E377" s="21"/>
      <c r="F377" s="21"/>
      <c r="G377" s="21"/>
      <c r="H377" s="21"/>
      <c r="I377" s="21"/>
      <c r="J377" s="21"/>
      <c r="K377" s="21"/>
    </row>
    <row r="378" spans="1:11" x14ac:dyDescent="0.25">
      <c r="A378" s="45" t="s">
        <v>392</v>
      </c>
      <c r="B378" s="54">
        <v>15.6</v>
      </c>
      <c r="D378" s="21"/>
      <c r="E378" s="21"/>
      <c r="F378" s="21"/>
      <c r="G378" s="21"/>
      <c r="H378" s="21"/>
      <c r="I378" s="21"/>
      <c r="J378" s="21"/>
      <c r="K378" s="21"/>
    </row>
    <row r="379" spans="1:11" x14ac:dyDescent="0.25">
      <c r="A379" s="45" t="s">
        <v>393</v>
      </c>
      <c r="B379" s="54">
        <v>15.7</v>
      </c>
      <c r="D379" s="21"/>
      <c r="E379" s="21"/>
      <c r="F379" s="21"/>
      <c r="G379" s="21"/>
      <c r="H379" s="21"/>
      <c r="I379" s="21"/>
      <c r="J379" s="21"/>
      <c r="K379" s="21"/>
    </row>
    <row r="380" spans="1:11" x14ac:dyDescent="0.25">
      <c r="A380" s="45" t="s">
        <v>394</v>
      </c>
      <c r="B380" s="54">
        <v>24</v>
      </c>
      <c r="D380" s="21"/>
      <c r="E380" s="21"/>
      <c r="F380" s="21"/>
      <c r="G380" s="21"/>
      <c r="H380" s="21"/>
      <c r="I380" s="21"/>
      <c r="J380" s="21"/>
      <c r="K380" s="21"/>
    </row>
    <row r="381" spans="1:11" x14ac:dyDescent="0.25">
      <c r="A381" s="45" t="s">
        <v>395</v>
      </c>
      <c r="B381" s="54">
        <v>24.1</v>
      </c>
      <c r="D381" s="21"/>
      <c r="E381" s="21"/>
      <c r="F381" s="21"/>
      <c r="G381" s="21"/>
      <c r="H381" s="21"/>
      <c r="I381" s="21"/>
      <c r="J381" s="21"/>
      <c r="K381" s="21"/>
    </row>
    <row r="382" spans="1:11" x14ac:dyDescent="0.25">
      <c r="A382" s="45" t="s">
        <v>396</v>
      </c>
      <c r="B382" s="54">
        <v>12</v>
      </c>
      <c r="D382" s="21"/>
      <c r="E382" s="21"/>
      <c r="F382" s="21"/>
      <c r="G382" s="21"/>
      <c r="H382" s="21"/>
      <c r="I382" s="21"/>
      <c r="J382" s="21"/>
      <c r="K382" s="21"/>
    </row>
    <row r="383" spans="1:11" x14ac:dyDescent="0.25">
      <c r="A383" s="45" t="s">
        <v>397</v>
      </c>
      <c r="B383" s="54">
        <v>12</v>
      </c>
      <c r="D383" s="21"/>
      <c r="E383" s="21"/>
      <c r="F383" s="21"/>
      <c r="G383" s="21"/>
      <c r="H383" s="21"/>
      <c r="I383" s="21"/>
      <c r="J383" s="21"/>
      <c r="K383" s="21"/>
    </row>
    <row r="384" spans="1:11" x14ac:dyDescent="0.25">
      <c r="A384" s="45" t="s">
        <v>398</v>
      </c>
      <c r="B384" s="54">
        <v>15.6</v>
      </c>
      <c r="D384" s="21"/>
      <c r="E384" s="21"/>
      <c r="F384" s="21"/>
      <c r="G384" s="21"/>
      <c r="H384" s="21"/>
      <c r="I384" s="21"/>
      <c r="J384" s="21"/>
      <c r="K384" s="21"/>
    </row>
    <row r="385" spans="1:11" x14ac:dyDescent="0.25">
      <c r="A385" s="45" t="s">
        <v>399</v>
      </c>
      <c r="B385" s="54">
        <v>15.7</v>
      </c>
      <c r="D385" s="21"/>
      <c r="E385" s="21"/>
      <c r="F385" s="21"/>
      <c r="G385" s="21"/>
      <c r="H385" s="21"/>
      <c r="I385" s="21"/>
      <c r="J385" s="21"/>
      <c r="K385"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5"/>
  <sheetViews>
    <sheetView workbookViewId="0">
      <selection activeCell="F7" sqref="F7"/>
    </sheetView>
  </sheetViews>
  <sheetFormatPr defaultRowHeight="15" x14ac:dyDescent="0.25"/>
  <cols>
    <col min="1" max="1" width="6.140625" bestFit="1" customWidth="1"/>
    <col min="2" max="2" width="6" customWidth="1"/>
    <col min="3" max="4" width="6.140625" bestFit="1" customWidth="1"/>
    <col min="5" max="5" width="23.5703125" bestFit="1" customWidth="1"/>
    <col min="6" max="6" width="15.28515625" bestFit="1" customWidth="1"/>
    <col min="8" max="8" width="31.85546875" bestFit="1" customWidth="1"/>
  </cols>
  <sheetData>
    <row r="1" spans="1:9" ht="15.75" thickBot="1" x14ac:dyDescent="0.3">
      <c r="A1" s="6" t="s">
        <v>9</v>
      </c>
      <c r="B1" s="6" t="s">
        <v>10</v>
      </c>
      <c r="C1" s="6" t="s">
        <v>11</v>
      </c>
      <c r="D1" s="7" t="s">
        <v>400</v>
      </c>
      <c r="E1" s="6" t="s">
        <v>12</v>
      </c>
      <c r="F1" s="6" t="s">
        <v>588</v>
      </c>
      <c r="G1" s="6" t="s">
        <v>13</v>
      </c>
      <c r="H1" s="6" t="s">
        <v>14</v>
      </c>
    </row>
    <row r="2" spans="1:9" x14ac:dyDescent="0.25">
      <c r="A2" s="8" t="s">
        <v>1</v>
      </c>
      <c r="B2" s="8" t="s">
        <v>2</v>
      </c>
      <c r="C2" s="8" t="s">
        <v>40</v>
      </c>
      <c r="D2" s="8" t="s">
        <v>41</v>
      </c>
      <c r="E2" s="8" t="s">
        <v>402</v>
      </c>
      <c r="F2" s="8">
        <v>10</v>
      </c>
      <c r="G2" s="9">
        <v>-1</v>
      </c>
      <c r="H2" s="10">
        <v>0.1</v>
      </c>
    </row>
    <row r="3" spans="1:9" x14ac:dyDescent="0.25">
      <c r="A3" s="8" t="s">
        <v>3</v>
      </c>
      <c r="B3" s="8" t="s">
        <v>4</v>
      </c>
      <c r="C3" s="8" t="s">
        <v>42</v>
      </c>
      <c r="D3" s="8" t="s">
        <v>43</v>
      </c>
      <c r="E3" s="8" t="s">
        <v>403</v>
      </c>
      <c r="F3" s="8">
        <v>100</v>
      </c>
      <c r="G3" s="11">
        <v>-2</v>
      </c>
      <c r="H3" s="12">
        <v>0.01</v>
      </c>
    </row>
    <row r="4" spans="1:9" x14ac:dyDescent="0.25">
      <c r="A4" s="8" t="s">
        <v>5</v>
      </c>
      <c r="B4" s="8" t="s">
        <v>6</v>
      </c>
      <c r="C4" s="8" t="s">
        <v>44</v>
      </c>
      <c r="D4" s="8" t="s">
        <v>45</v>
      </c>
      <c r="E4" s="8" t="s">
        <v>404</v>
      </c>
      <c r="F4" s="8">
        <v>1000</v>
      </c>
      <c r="G4" s="11">
        <v>-3</v>
      </c>
      <c r="H4" s="12">
        <v>1E-3</v>
      </c>
    </row>
    <row r="5" spans="1:9" x14ac:dyDescent="0.25">
      <c r="A5" s="8" t="s">
        <v>7</v>
      </c>
      <c r="B5" s="8" t="s">
        <v>23</v>
      </c>
      <c r="C5" s="8" t="s">
        <v>46</v>
      </c>
      <c r="D5" s="8" t="s">
        <v>47</v>
      </c>
      <c r="E5" s="8" t="s">
        <v>405</v>
      </c>
      <c r="F5" s="8">
        <v>10000</v>
      </c>
      <c r="G5" s="11">
        <v>-4</v>
      </c>
      <c r="H5" s="12">
        <v>1E-4</v>
      </c>
    </row>
    <row r="6" spans="1:9" ht="15.75" thickBot="1" x14ac:dyDescent="0.3">
      <c r="A6" s="8" t="s">
        <v>24</v>
      </c>
      <c r="B6" s="8" t="s">
        <v>25</v>
      </c>
      <c r="C6" s="8" t="s">
        <v>48</v>
      </c>
      <c r="D6" s="8" t="s">
        <v>49</v>
      </c>
      <c r="E6" s="8" t="s">
        <v>406</v>
      </c>
      <c r="F6" s="8">
        <v>100000</v>
      </c>
      <c r="G6" s="13">
        <v>-5</v>
      </c>
      <c r="H6" s="14">
        <v>1.0000000000000001E-5</v>
      </c>
    </row>
    <row r="7" spans="1:9" x14ac:dyDescent="0.25">
      <c r="A7" s="8" t="s">
        <v>26</v>
      </c>
      <c r="B7" s="8" t="s">
        <v>27</v>
      </c>
      <c r="C7" s="8" t="s">
        <v>50</v>
      </c>
      <c r="D7" s="8" t="s">
        <v>51</v>
      </c>
      <c r="E7" s="8" t="s">
        <v>401</v>
      </c>
      <c r="F7" s="8"/>
      <c r="I7" s="1"/>
    </row>
    <row r="8" spans="1:9" x14ac:dyDescent="0.25">
      <c r="A8" s="15" t="s">
        <v>30</v>
      </c>
      <c r="B8" s="15" t="s">
        <v>31</v>
      </c>
      <c r="C8" s="15" t="s">
        <v>54</v>
      </c>
      <c r="D8" s="15" t="s">
        <v>55</v>
      </c>
      <c r="E8" s="15" t="s">
        <v>408</v>
      </c>
      <c r="F8" s="23">
        <v>2000</v>
      </c>
    </row>
    <row r="9" spans="1:9" x14ac:dyDescent="0.25">
      <c r="A9" s="15" t="s">
        <v>32</v>
      </c>
      <c r="B9" s="15" t="s">
        <v>33</v>
      </c>
      <c r="C9" s="15" t="s">
        <v>56</v>
      </c>
      <c r="D9" s="15" t="s">
        <v>57</v>
      </c>
      <c r="E9" s="15" t="s">
        <v>409</v>
      </c>
      <c r="F9" s="23">
        <v>20000</v>
      </c>
    </row>
    <row r="10" spans="1:9" x14ac:dyDescent="0.25">
      <c r="A10" s="15" t="s">
        <v>36</v>
      </c>
      <c r="B10" s="15" t="s">
        <v>37</v>
      </c>
      <c r="C10" s="15" t="s">
        <v>60</v>
      </c>
      <c r="D10" s="15" t="s">
        <v>61</v>
      </c>
      <c r="E10" s="15" t="s">
        <v>411</v>
      </c>
      <c r="F10" s="23">
        <v>2000</v>
      </c>
    </row>
    <row r="11" spans="1:9" x14ac:dyDescent="0.25">
      <c r="A11" s="15" t="s">
        <v>38</v>
      </c>
      <c r="B11" s="15" t="s">
        <v>39</v>
      </c>
      <c r="C11" s="15" t="s">
        <v>62</v>
      </c>
      <c r="D11" s="15" t="s">
        <v>63</v>
      </c>
      <c r="E11" s="15" t="s">
        <v>412</v>
      </c>
      <c r="F11" s="23">
        <v>20000</v>
      </c>
    </row>
    <row r="12" spans="1:9" x14ac:dyDescent="0.25">
      <c r="A12" s="15" t="s">
        <v>66</v>
      </c>
      <c r="B12" s="15" t="s">
        <v>67</v>
      </c>
      <c r="C12" s="15" t="s">
        <v>90</v>
      </c>
      <c r="D12" s="15" t="s">
        <v>91</v>
      </c>
      <c r="E12" s="15" t="s">
        <v>414</v>
      </c>
      <c r="F12" s="23">
        <v>2000</v>
      </c>
    </row>
    <row r="13" spans="1:9" x14ac:dyDescent="0.25">
      <c r="A13" s="15" t="s">
        <v>68</v>
      </c>
      <c r="B13" s="15" t="s">
        <v>69</v>
      </c>
      <c r="C13" s="15" t="s">
        <v>92</v>
      </c>
      <c r="D13" s="15" t="s">
        <v>93</v>
      </c>
      <c r="E13" s="15" t="s">
        <v>415</v>
      </c>
      <c r="F13" s="23">
        <v>20000</v>
      </c>
    </row>
    <row r="14" spans="1:9" x14ac:dyDescent="0.25">
      <c r="A14" s="15" t="s">
        <v>72</v>
      </c>
      <c r="B14" s="15" t="s">
        <v>73</v>
      </c>
      <c r="C14" s="15" t="s">
        <v>96</v>
      </c>
      <c r="D14" s="15" t="s">
        <v>97</v>
      </c>
      <c r="E14" s="15" t="s">
        <v>417</v>
      </c>
      <c r="F14" s="23">
        <v>2000</v>
      </c>
    </row>
    <row r="15" spans="1:9" x14ac:dyDescent="0.25">
      <c r="A15" s="15" t="s">
        <v>74</v>
      </c>
      <c r="B15" s="15" t="s">
        <v>75</v>
      </c>
      <c r="C15" s="15" t="s">
        <v>98</v>
      </c>
      <c r="D15" s="15" t="s">
        <v>99</v>
      </c>
      <c r="E15" s="15" t="s">
        <v>418</v>
      </c>
      <c r="F15" s="23">
        <v>20000</v>
      </c>
    </row>
    <row r="16" spans="1:9" x14ac:dyDescent="0.25">
      <c r="A16" s="15" t="s">
        <v>78</v>
      </c>
      <c r="B16" s="15" t="s">
        <v>79</v>
      </c>
      <c r="C16" s="15" t="s">
        <v>102</v>
      </c>
      <c r="D16" s="15" t="s">
        <v>103</v>
      </c>
      <c r="E16" s="15" t="s">
        <v>420</v>
      </c>
      <c r="F16" s="23">
        <v>2000</v>
      </c>
    </row>
    <row r="17" spans="1:6" x14ac:dyDescent="0.25">
      <c r="A17" s="15" t="s">
        <v>80</v>
      </c>
      <c r="B17" s="15" t="s">
        <v>81</v>
      </c>
      <c r="C17" s="15" t="s">
        <v>104</v>
      </c>
      <c r="D17" s="15" t="s">
        <v>105</v>
      </c>
      <c r="E17" s="15" t="s">
        <v>544</v>
      </c>
      <c r="F17" s="23">
        <v>20000</v>
      </c>
    </row>
    <row r="18" spans="1:6" x14ac:dyDescent="0.25">
      <c r="A18" s="15" t="s">
        <v>84</v>
      </c>
      <c r="B18" s="15" t="s">
        <v>85</v>
      </c>
      <c r="C18" s="15" t="s">
        <v>108</v>
      </c>
      <c r="D18" s="15" t="s">
        <v>109</v>
      </c>
      <c r="E18" s="15" t="s">
        <v>423</v>
      </c>
      <c r="F18" s="23">
        <v>2000</v>
      </c>
    </row>
    <row r="19" spans="1:6" x14ac:dyDescent="0.25">
      <c r="A19" s="15" t="s">
        <v>86</v>
      </c>
      <c r="B19" s="15" t="s">
        <v>87</v>
      </c>
      <c r="C19" s="15" t="s">
        <v>110</v>
      </c>
      <c r="D19" s="15" t="s">
        <v>111</v>
      </c>
      <c r="E19" s="15" t="s">
        <v>424</v>
      </c>
      <c r="F19" s="23">
        <v>20000</v>
      </c>
    </row>
    <row r="20" spans="1:6" x14ac:dyDescent="0.25">
      <c r="A20" s="15" t="s">
        <v>114</v>
      </c>
      <c r="B20" s="15" t="s">
        <v>115</v>
      </c>
      <c r="C20" s="15" t="s">
        <v>138</v>
      </c>
      <c r="D20" s="15" t="s">
        <v>139</v>
      </c>
      <c r="E20" s="15" t="s">
        <v>426</v>
      </c>
      <c r="F20" s="23">
        <v>2000</v>
      </c>
    </row>
    <row r="21" spans="1:6" x14ac:dyDescent="0.25">
      <c r="A21" s="15" t="s">
        <v>116</v>
      </c>
      <c r="B21" s="15" t="s">
        <v>117</v>
      </c>
      <c r="C21" s="15" t="s">
        <v>140</v>
      </c>
      <c r="D21" s="15" t="s">
        <v>141</v>
      </c>
      <c r="E21" s="15" t="s">
        <v>421</v>
      </c>
      <c r="F21" s="23">
        <v>20000</v>
      </c>
    </row>
    <row r="22" spans="1:6" x14ac:dyDescent="0.25">
      <c r="A22" s="15" t="s">
        <v>120</v>
      </c>
      <c r="B22" s="15" t="s">
        <v>121</v>
      </c>
      <c r="C22" s="15" t="s">
        <v>144</v>
      </c>
      <c r="D22" s="15" t="s">
        <v>145</v>
      </c>
      <c r="E22" s="15" t="s">
        <v>428</v>
      </c>
      <c r="F22" s="23">
        <v>2000</v>
      </c>
    </row>
    <row r="23" spans="1:6" x14ac:dyDescent="0.25">
      <c r="A23" s="15" t="s">
        <v>122</v>
      </c>
      <c r="B23" s="15" t="s">
        <v>123</v>
      </c>
      <c r="C23" s="15" t="s">
        <v>146</v>
      </c>
      <c r="D23" s="15" t="s">
        <v>147</v>
      </c>
      <c r="E23" s="15" t="s">
        <v>429</v>
      </c>
      <c r="F23" s="23">
        <v>20000</v>
      </c>
    </row>
    <row r="24" spans="1:6" x14ac:dyDescent="0.25">
      <c r="A24" s="15" t="s">
        <v>126</v>
      </c>
      <c r="B24" s="15" t="s">
        <v>127</v>
      </c>
      <c r="C24" s="15" t="s">
        <v>150</v>
      </c>
      <c r="D24" s="15" t="s">
        <v>151</v>
      </c>
      <c r="E24" s="15" t="s">
        <v>431</v>
      </c>
      <c r="F24" s="23">
        <v>2000</v>
      </c>
    </row>
    <row r="25" spans="1:6" x14ac:dyDescent="0.25">
      <c r="A25" s="15" t="s">
        <v>128</v>
      </c>
      <c r="B25" s="15" t="s">
        <v>129</v>
      </c>
      <c r="C25" s="15" t="s">
        <v>152</v>
      </c>
      <c r="D25" s="15" t="s">
        <v>153</v>
      </c>
      <c r="E25" s="15" t="s">
        <v>432</v>
      </c>
      <c r="F25" s="23">
        <v>20000</v>
      </c>
    </row>
    <row r="26" spans="1:6" x14ac:dyDescent="0.25">
      <c r="A26" s="15" t="s">
        <v>132</v>
      </c>
      <c r="B26" s="15" t="s">
        <v>133</v>
      </c>
      <c r="C26" s="15" t="s">
        <v>156</v>
      </c>
      <c r="D26" s="15" t="s">
        <v>157</v>
      </c>
      <c r="E26" s="15" t="s">
        <v>434</v>
      </c>
      <c r="F26" s="23">
        <v>2000</v>
      </c>
    </row>
    <row r="27" spans="1:6" x14ac:dyDescent="0.25">
      <c r="A27" s="15" t="s">
        <v>134</v>
      </c>
      <c r="B27" s="15" t="s">
        <v>135</v>
      </c>
      <c r="C27" s="15" t="s">
        <v>158</v>
      </c>
      <c r="D27" s="15" t="s">
        <v>159</v>
      </c>
      <c r="E27" s="15" t="s">
        <v>435</v>
      </c>
      <c r="F27" s="23">
        <v>20000</v>
      </c>
    </row>
    <row r="28" spans="1:6" x14ac:dyDescent="0.25">
      <c r="A28" s="15" t="s">
        <v>162</v>
      </c>
      <c r="B28" s="15" t="s">
        <v>163</v>
      </c>
      <c r="C28" s="15" t="s">
        <v>186</v>
      </c>
      <c r="D28" s="15" t="s">
        <v>187</v>
      </c>
      <c r="E28" s="15" t="s">
        <v>437</v>
      </c>
      <c r="F28" s="23">
        <v>2000</v>
      </c>
    </row>
    <row r="29" spans="1:6" x14ac:dyDescent="0.25">
      <c r="A29" s="15" t="s">
        <v>164</v>
      </c>
      <c r="B29" s="15" t="s">
        <v>165</v>
      </c>
      <c r="C29" s="15" t="s">
        <v>188</v>
      </c>
      <c r="D29" s="15" t="s">
        <v>189</v>
      </c>
      <c r="E29" s="15" t="s">
        <v>438</v>
      </c>
      <c r="F29" s="23">
        <v>20000</v>
      </c>
    </row>
    <row r="30" spans="1:6" x14ac:dyDescent="0.25">
      <c r="A30" s="15" t="s">
        <v>168</v>
      </c>
      <c r="B30" s="15" t="s">
        <v>169</v>
      </c>
      <c r="C30" s="15" t="s">
        <v>192</v>
      </c>
      <c r="D30" s="15" t="s">
        <v>193</v>
      </c>
      <c r="E30" s="15" t="s">
        <v>440</v>
      </c>
      <c r="F30" s="23">
        <v>2000</v>
      </c>
    </row>
    <row r="31" spans="1:6" x14ac:dyDescent="0.25">
      <c r="A31" s="15" t="s">
        <v>170</v>
      </c>
      <c r="B31" s="15" t="s">
        <v>171</v>
      </c>
      <c r="C31" s="15" t="s">
        <v>194</v>
      </c>
      <c r="D31" s="15" t="s">
        <v>195</v>
      </c>
      <c r="E31" s="15" t="s">
        <v>441</v>
      </c>
      <c r="F31" s="23">
        <v>20000</v>
      </c>
    </row>
    <row r="32" spans="1:6" x14ac:dyDescent="0.25">
      <c r="A32" s="15" t="s">
        <v>174</v>
      </c>
      <c r="B32" s="15" t="s">
        <v>175</v>
      </c>
      <c r="C32" s="15" t="s">
        <v>198</v>
      </c>
      <c r="D32" s="15" t="s">
        <v>199</v>
      </c>
      <c r="E32" s="15" t="s">
        <v>443</v>
      </c>
      <c r="F32" s="23">
        <v>2000</v>
      </c>
    </row>
    <row r="33" spans="1:6" x14ac:dyDescent="0.25">
      <c r="A33" s="15" t="s">
        <v>176</v>
      </c>
      <c r="B33" s="15" t="s">
        <v>177</v>
      </c>
      <c r="C33" s="15" t="s">
        <v>200</v>
      </c>
      <c r="D33" s="15" t="s">
        <v>201</v>
      </c>
      <c r="E33" s="15" t="s">
        <v>444</v>
      </c>
      <c r="F33" s="23">
        <v>20000</v>
      </c>
    </row>
    <row r="34" spans="1:6" x14ac:dyDescent="0.25">
      <c r="A34" s="15" t="s">
        <v>180</v>
      </c>
      <c r="B34" s="15" t="s">
        <v>181</v>
      </c>
      <c r="C34" s="15" t="s">
        <v>204</v>
      </c>
      <c r="D34" s="15" t="s">
        <v>205</v>
      </c>
      <c r="E34" s="15" t="s">
        <v>446</v>
      </c>
      <c r="F34" s="23">
        <v>2000</v>
      </c>
    </row>
    <row r="35" spans="1:6" x14ac:dyDescent="0.25">
      <c r="A35" s="15" t="s">
        <v>182</v>
      </c>
      <c r="B35" s="15" t="s">
        <v>183</v>
      </c>
      <c r="C35" s="15" t="s">
        <v>206</v>
      </c>
      <c r="D35" s="15" t="s">
        <v>207</v>
      </c>
      <c r="E35" s="15" t="s">
        <v>447</v>
      </c>
      <c r="F35" s="23">
        <v>20000</v>
      </c>
    </row>
    <row r="36" spans="1:6" x14ac:dyDescent="0.25">
      <c r="A36" s="15" t="s">
        <v>210</v>
      </c>
      <c r="B36" s="15" t="s">
        <v>211</v>
      </c>
      <c r="C36" s="15" t="s">
        <v>234</v>
      </c>
      <c r="D36" s="15" t="s">
        <v>235</v>
      </c>
      <c r="E36" s="15" t="s">
        <v>449</v>
      </c>
      <c r="F36" s="23">
        <v>2000</v>
      </c>
    </row>
    <row r="37" spans="1:6" x14ac:dyDescent="0.25">
      <c r="A37" s="15" t="s">
        <v>212</v>
      </c>
      <c r="B37" s="15" t="s">
        <v>213</v>
      </c>
      <c r="C37" s="15" t="s">
        <v>236</v>
      </c>
      <c r="D37" s="15" t="s">
        <v>237</v>
      </c>
      <c r="E37" s="15" t="s">
        <v>450</v>
      </c>
      <c r="F37" s="23">
        <v>20000</v>
      </c>
    </row>
    <row r="38" spans="1:6" x14ac:dyDescent="0.25">
      <c r="A38" s="15" t="s">
        <v>216</v>
      </c>
      <c r="B38" s="15" t="s">
        <v>217</v>
      </c>
      <c r="C38" s="15" t="s">
        <v>240</v>
      </c>
      <c r="D38" s="15" t="s">
        <v>241</v>
      </c>
      <c r="E38" s="15" t="s">
        <v>452</v>
      </c>
      <c r="F38" s="23">
        <v>2000</v>
      </c>
    </row>
    <row r="39" spans="1:6" x14ac:dyDescent="0.25">
      <c r="A39" s="15" t="s">
        <v>218</v>
      </c>
      <c r="B39" s="15" t="s">
        <v>219</v>
      </c>
      <c r="C39" s="15" t="s">
        <v>242</v>
      </c>
      <c r="D39" s="15" t="s">
        <v>243</v>
      </c>
      <c r="E39" s="15" t="s">
        <v>453</v>
      </c>
      <c r="F39" s="23">
        <v>20000</v>
      </c>
    </row>
    <row r="40" spans="1:6" x14ac:dyDescent="0.25">
      <c r="A40" s="15" t="s">
        <v>222</v>
      </c>
      <c r="B40" s="15" t="s">
        <v>223</v>
      </c>
      <c r="C40" s="15" t="s">
        <v>246</v>
      </c>
      <c r="D40" s="15" t="s">
        <v>247</v>
      </c>
      <c r="E40" s="15" t="s">
        <v>455</v>
      </c>
      <c r="F40" s="23">
        <v>2000</v>
      </c>
    </row>
    <row r="41" spans="1:6" x14ac:dyDescent="0.25">
      <c r="A41" s="15" t="s">
        <v>224</v>
      </c>
      <c r="B41" s="15" t="s">
        <v>225</v>
      </c>
      <c r="C41" s="15" t="s">
        <v>248</v>
      </c>
      <c r="D41" s="15" t="s">
        <v>249</v>
      </c>
      <c r="E41" s="15" t="s">
        <v>456</v>
      </c>
      <c r="F41" s="23">
        <v>20000</v>
      </c>
    </row>
    <row r="42" spans="1:6" x14ac:dyDescent="0.25">
      <c r="A42" s="15" t="s">
        <v>228</v>
      </c>
      <c r="B42" s="15" t="s">
        <v>229</v>
      </c>
      <c r="C42" s="15" t="s">
        <v>252</v>
      </c>
      <c r="D42" s="15" t="s">
        <v>253</v>
      </c>
      <c r="E42" s="15" t="s">
        <v>458</v>
      </c>
      <c r="F42" s="23">
        <v>2000</v>
      </c>
    </row>
    <row r="43" spans="1:6" x14ac:dyDescent="0.25">
      <c r="A43" s="15" t="s">
        <v>230</v>
      </c>
      <c r="B43" s="15" t="s">
        <v>231</v>
      </c>
      <c r="C43" s="15" t="s">
        <v>254</v>
      </c>
      <c r="D43" s="15" t="s">
        <v>255</v>
      </c>
      <c r="E43" s="15" t="s">
        <v>459</v>
      </c>
      <c r="F43" s="23">
        <v>20000</v>
      </c>
    </row>
    <row r="44" spans="1:6" x14ac:dyDescent="0.25">
      <c r="A44" s="15" t="s">
        <v>258</v>
      </c>
      <c r="B44" s="15" t="s">
        <v>259</v>
      </c>
      <c r="C44" s="15" t="s">
        <v>282</v>
      </c>
      <c r="D44" s="15" t="s">
        <v>283</v>
      </c>
      <c r="E44" s="15" t="s">
        <v>461</v>
      </c>
      <c r="F44" s="23">
        <v>2000</v>
      </c>
    </row>
    <row r="45" spans="1:6" x14ac:dyDescent="0.25">
      <c r="A45" s="15" t="s">
        <v>260</v>
      </c>
      <c r="B45" s="15" t="s">
        <v>261</v>
      </c>
      <c r="C45" s="15" t="s">
        <v>284</v>
      </c>
      <c r="D45" s="15" t="s">
        <v>285</v>
      </c>
      <c r="E45" s="15" t="s">
        <v>462</v>
      </c>
      <c r="F45" s="23">
        <v>20000</v>
      </c>
    </row>
    <row r="46" spans="1:6" x14ac:dyDescent="0.25">
      <c r="A46" s="15" t="s">
        <v>264</v>
      </c>
      <c r="B46" s="15" t="s">
        <v>265</v>
      </c>
      <c r="C46" s="15" t="s">
        <v>288</v>
      </c>
      <c r="D46" s="15" t="s">
        <v>289</v>
      </c>
      <c r="E46" s="15" t="s">
        <v>464</v>
      </c>
      <c r="F46" s="23">
        <v>2000</v>
      </c>
    </row>
    <row r="47" spans="1:6" x14ac:dyDescent="0.25">
      <c r="A47" s="15" t="s">
        <v>266</v>
      </c>
      <c r="B47" s="15" t="s">
        <v>267</v>
      </c>
      <c r="C47" s="15" t="s">
        <v>290</v>
      </c>
      <c r="D47" s="15" t="s">
        <v>291</v>
      </c>
      <c r="E47" s="15" t="s">
        <v>465</v>
      </c>
      <c r="F47" s="23">
        <v>20000</v>
      </c>
    </row>
    <row r="48" spans="1:6" x14ac:dyDescent="0.25">
      <c r="A48" s="15" t="s">
        <v>270</v>
      </c>
      <c r="B48" s="15" t="s">
        <v>271</v>
      </c>
      <c r="C48" s="15" t="s">
        <v>294</v>
      </c>
      <c r="D48" s="15" t="s">
        <v>295</v>
      </c>
      <c r="E48" s="15" t="s">
        <v>467</v>
      </c>
      <c r="F48" s="23">
        <v>2000</v>
      </c>
    </row>
    <row r="49" spans="1:6" x14ac:dyDescent="0.25">
      <c r="A49" s="15" t="s">
        <v>272</v>
      </c>
      <c r="B49" s="15" t="s">
        <v>273</v>
      </c>
      <c r="C49" s="15" t="s">
        <v>296</v>
      </c>
      <c r="D49" s="15" t="s">
        <v>297</v>
      </c>
      <c r="E49" s="15" t="s">
        <v>468</v>
      </c>
      <c r="F49" s="23">
        <v>20000</v>
      </c>
    </row>
    <row r="50" spans="1:6" x14ac:dyDescent="0.25">
      <c r="A50" s="15" t="s">
        <v>276</v>
      </c>
      <c r="B50" s="15" t="s">
        <v>277</v>
      </c>
      <c r="C50" s="15" t="s">
        <v>300</v>
      </c>
      <c r="D50" s="15" t="s">
        <v>301</v>
      </c>
      <c r="E50" s="15" t="s">
        <v>470</v>
      </c>
      <c r="F50" s="23">
        <v>2000</v>
      </c>
    </row>
    <row r="51" spans="1:6" x14ac:dyDescent="0.25">
      <c r="A51" s="15" t="s">
        <v>278</v>
      </c>
      <c r="B51" s="15" t="s">
        <v>279</v>
      </c>
      <c r="C51" s="15" t="s">
        <v>302</v>
      </c>
      <c r="D51" s="15" t="s">
        <v>303</v>
      </c>
      <c r="E51" s="15" t="s">
        <v>471</v>
      </c>
      <c r="F51" s="23">
        <v>20000</v>
      </c>
    </row>
    <row r="52" spans="1:6" x14ac:dyDescent="0.25">
      <c r="A52" s="15" t="s">
        <v>306</v>
      </c>
      <c r="B52" s="15" t="s">
        <v>307</v>
      </c>
      <c r="C52" s="15" t="s">
        <v>330</v>
      </c>
      <c r="D52" s="15" t="s">
        <v>331</v>
      </c>
      <c r="E52" s="15" t="s">
        <v>473</v>
      </c>
      <c r="F52" s="23">
        <v>2000</v>
      </c>
    </row>
    <row r="53" spans="1:6" x14ac:dyDescent="0.25">
      <c r="A53" s="15" t="s">
        <v>308</v>
      </c>
      <c r="B53" s="15" t="s">
        <v>309</v>
      </c>
      <c r="C53" s="15" t="s">
        <v>332</v>
      </c>
      <c r="D53" s="15" t="s">
        <v>333</v>
      </c>
      <c r="E53" s="15" t="s">
        <v>474</v>
      </c>
      <c r="F53" s="23">
        <v>20000</v>
      </c>
    </row>
    <row r="54" spans="1:6" x14ac:dyDescent="0.25">
      <c r="A54" s="15" t="s">
        <v>312</v>
      </c>
      <c r="B54" s="15" t="s">
        <v>313</v>
      </c>
      <c r="C54" s="15" t="s">
        <v>336</v>
      </c>
      <c r="D54" s="15" t="s">
        <v>337</v>
      </c>
      <c r="E54" s="15" t="s">
        <v>476</v>
      </c>
      <c r="F54" s="23">
        <v>2000</v>
      </c>
    </row>
    <row r="55" spans="1:6" x14ac:dyDescent="0.25">
      <c r="A55" s="15" t="s">
        <v>314</v>
      </c>
      <c r="B55" s="15" t="s">
        <v>315</v>
      </c>
      <c r="C55" s="15" t="s">
        <v>338</v>
      </c>
      <c r="D55" s="15" t="s">
        <v>339</v>
      </c>
      <c r="E55" s="15" t="s">
        <v>477</v>
      </c>
      <c r="F55" s="23">
        <v>20000</v>
      </c>
    </row>
    <row r="56" spans="1:6" x14ac:dyDescent="0.25">
      <c r="A56" s="15" t="s">
        <v>318</v>
      </c>
      <c r="B56" s="15" t="s">
        <v>319</v>
      </c>
      <c r="C56" s="15" t="s">
        <v>342</v>
      </c>
      <c r="D56" s="15" t="s">
        <v>343</v>
      </c>
      <c r="E56" s="15" t="s">
        <v>479</v>
      </c>
      <c r="F56" s="23">
        <v>2000</v>
      </c>
    </row>
    <row r="57" spans="1:6" x14ac:dyDescent="0.25">
      <c r="A57" s="15" t="s">
        <v>320</v>
      </c>
      <c r="B57" s="15" t="s">
        <v>321</v>
      </c>
      <c r="C57" s="15" t="s">
        <v>344</v>
      </c>
      <c r="D57" s="15" t="s">
        <v>345</v>
      </c>
      <c r="E57" s="15" t="s">
        <v>480</v>
      </c>
      <c r="F57" s="23">
        <v>20000</v>
      </c>
    </row>
    <row r="58" spans="1:6" x14ac:dyDescent="0.25">
      <c r="A58" s="15" t="s">
        <v>324</v>
      </c>
      <c r="B58" s="15" t="s">
        <v>325</v>
      </c>
      <c r="C58" s="15" t="s">
        <v>348</v>
      </c>
      <c r="D58" s="15" t="s">
        <v>349</v>
      </c>
      <c r="E58" s="15" t="s">
        <v>482</v>
      </c>
      <c r="F58" s="23">
        <v>2000</v>
      </c>
    </row>
    <row r="59" spans="1:6" x14ac:dyDescent="0.25">
      <c r="A59" s="15" t="s">
        <v>326</v>
      </c>
      <c r="B59" s="15" t="s">
        <v>327</v>
      </c>
      <c r="C59" s="15" t="s">
        <v>350</v>
      </c>
      <c r="D59" s="15" t="s">
        <v>351</v>
      </c>
      <c r="E59" s="15" t="s">
        <v>483</v>
      </c>
      <c r="F59" s="23">
        <v>20000</v>
      </c>
    </row>
    <row r="60" spans="1:6" x14ac:dyDescent="0.25">
      <c r="A60" s="15" t="s">
        <v>354</v>
      </c>
      <c r="B60" s="15" t="s">
        <v>355</v>
      </c>
      <c r="C60" s="15" t="s">
        <v>378</v>
      </c>
      <c r="D60" s="15" t="s">
        <v>379</v>
      </c>
      <c r="E60" s="15" t="s">
        <v>485</v>
      </c>
      <c r="F60" s="23">
        <v>2000</v>
      </c>
    </row>
    <row r="61" spans="1:6" x14ac:dyDescent="0.25">
      <c r="A61" s="15" t="s">
        <v>356</v>
      </c>
      <c r="B61" s="15" t="s">
        <v>357</v>
      </c>
      <c r="C61" s="15" t="s">
        <v>380</v>
      </c>
      <c r="D61" s="15" t="s">
        <v>381</v>
      </c>
      <c r="E61" s="15" t="s">
        <v>486</v>
      </c>
      <c r="F61" s="23">
        <v>20000</v>
      </c>
    </row>
    <row r="62" spans="1:6" x14ac:dyDescent="0.25">
      <c r="A62" s="15" t="s">
        <v>360</v>
      </c>
      <c r="B62" s="15" t="s">
        <v>361</v>
      </c>
      <c r="C62" s="15" t="s">
        <v>384</v>
      </c>
      <c r="D62" s="15" t="s">
        <v>385</v>
      </c>
      <c r="E62" s="15" t="s">
        <v>488</v>
      </c>
      <c r="F62" s="23">
        <v>2000</v>
      </c>
    </row>
    <row r="63" spans="1:6" x14ac:dyDescent="0.25">
      <c r="A63" s="15" t="s">
        <v>362</v>
      </c>
      <c r="B63" s="15" t="s">
        <v>363</v>
      </c>
      <c r="C63" s="15" t="s">
        <v>386</v>
      </c>
      <c r="D63" s="15" t="s">
        <v>387</v>
      </c>
      <c r="E63" s="15" t="s">
        <v>489</v>
      </c>
      <c r="F63" s="23">
        <v>20000</v>
      </c>
    </row>
    <row r="64" spans="1:6" x14ac:dyDescent="0.25">
      <c r="A64" s="15" t="s">
        <v>366</v>
      </c>
      <c r="B64" s="15" t="s">
        <v>367</v>
      </c>
      <c r="C64" s="15" t="s">
        <v>390</v>
      </c>
      <c r="D64" s="15" t="s">
        <v>391</v>
      </c>
      <c r="E64" s="15" t="s">
        <v>491</v>
      </c>
      <c r="F64" s="23">
        <v>2000</v>
      </c>
    </row>
    <row r="65" spans="1:6" x14ac:dyDescent="0.25">
      <c r="A65" s="15" t="s">
        <v>368</v>
      </c>
      <c r="B65" s="15" t="s">
        <v>369</v>
      </c>
      <c r="C65" s="15" t="s">
        <v>392</v>
      </c>
      <c r="D65" s="15" t="s">
        <v>393</v>
      </c>
      <c r="E65" s="15" t="s">
        <v>492</v>
      </c>
      <c r="F65" s="23">
        <v>20000</v>
      </c>
    </row>
    <row r="66" spans="1:6" x14ac:dyDescent="0.25">
      <c r="A66" s="15" t="s">
        <v>372</v>
      </c>
      <c r="B66" s="15" t="s">
        <v>373</v>
      </c>
      <c r="C66" s="15" t="s">
        <v>396</v>
      </c>
      <c r="D66" s="15" t="s">
        <v>397</v>
      </c>
      <c r="E66" s="15" t="s">
        <v>494</v>
      </c>
      <c r="F66" s="23">
        <v>2000</v>
      </c>
    </row>
    <row r="67" spans="1:6" x14ac:dyDescent="0.25">
      <c r="A67" s="15" t="s">
        <v>374</v>
      </c>
      <c r="B67" s="15" t="s">
        <v>375</v>
      </c>
      <c r="C67" s="15" t="s">
        <v>398</v>
      </c>
      <c r="D67" s="15" t="s">
        <v>399</v>
      </c>
      <c r="E67" s="15" t="s">
        <v>495</v>
      </c>
      <c r="F67" s="23">
        <v>20000</v>
      </c>
    </row>
    <row r="68" spans="1:6" x14ac:dyDescent="0.25">
      <c r="A68" s="15" t="s">
        <v>28</v>
      </c>
      <c r="B68" s="15"/>
      <c r="C68" s="15"/>
      <c r="D68" s="15"/>
      <c r="E68" s="15" t="s">
        <v>407</v>
      </c>
      <c r="F68" s="23">
        <v>2000</v>
      </c>
    </row>
    <row r="69" spans="1:6" x14ac:dyDescent="0.25">
      <c r="A69" s="15" t="s">
        <v>29</v>
      </c>
      <c r="B69" s="15"/>
      <c r="C69" s="15"/>
      <c r="D69" s="15"/>
      <c r="E69" s="15" t="s">
        <v>407</v>
      </c>
      <c r="F69" s="23">
        <v>2000</v>
      </c>
    </row>
    <row r="70" spans="1:6" x14ac:dyDescent="0.25">
      <c r="A70" s="15" t="s">
        <v>52</v>
      </c>
      <c r="B70" s="15"/>
      <c r="C70" s="15"/>
      <c r="D70" s="15"/>
      <c r="E70" s="15" t="s">
        <v>407</v>
      </c>
      <c r="F70" s="23">
        <v>2000</v>
      </c>
    </row>
    <row r="71" spans="1:6" x14ac:dyDescent="0.25">
      <c r="A71" s="15" t="s">
        <v>53</v>
      </c>
      <c r="B71" s="15"/>
      <c r="C71" s="15"/>
      <c r="D71" s="15"/>
      <c r="E71" s="15" t="s">
        <v>407</v>
      </c>
      <c r="F71" s="23">
        <v>2000</v>
      </c>
    </row>
    <row r="72" spans="1:6" x14ac:dyDescent="0.25">
      <c r="A72" s="15" t="s">
        <v>34</v>
      </c>
      <c r="B72" s="15"/>
      <c r="C72" s="15"/>
      <c r="D72" s="15"/>
      <c r="E72" s="15" t="s">
        <v>410</v>
      </c>
      <c r="F72" s="23">
        <v>2000</v>
      </c>
    </row>
    <row r="73" spans="1:6" x14ac:dyDescent="0.25">
      <c r="A73" s="15" t="s">
        <v>35</v>
      </c>
      <c r="B73" s="15"/>
      <c r="C73" s="15"/>
      <c r="D73" s="15"/>
      <c r="E73" s="15" t="s">
        <v>410</v>
      </c>
      <c r="F73" s="23">
        <v>2000</v>
      </c>
    </row>
    <row r="74" spans="1:6" x14ac:dyDescent="0.25">
      <c r="A74" s="15" t="s">
        <v>58</v>
      </c>
      <c r="B74" s="15"/>
      <c r="C74" s="15"/>
      <c r="D74" s="15"/>
      <c r="E74" s="15" t="s">
        <v>410</v>
      </c>
      <c r="F74" s="23">
        <v>2000</v>
      </c>
    </row>
    <row r="75" spans="1:6" x14ac:dyDescent="0.25">
      <c r="A75" s="15" t="s">
        <v>59</v>
      </c>
      <c r="B75" s="15"/>
      <c r="C75" s="15"/>
      <c r="D75" s="15"/>
      <c r="E75" s="15" t="s">
        <v>410</v>
      </c>
      <c r="F75" s="23">
        <v>2000</v>
      </c>
    </row>
    <row r="76" spans="1:6" x14ac:dyDescent="0.25">
      <c r="A76" s="15" t="s">
        <v>64</v>
      </c>
      <c r="B76" s="15"/>
      <c r="C76" s="15"/>
      <c r="D76" s="15"/>
      <c r="E76" s="15" t="s">
        <v>413</v>
      </c>
      <c r="F76" s="23">
        <v>2000</v>
      </c>
    </row>
    <row r="77" spans="1:6" x14ac:dyDescent="0.25">
      <c r="A77" s="15" t="s">
        <v>65</v>
      </c>
      <c r="B77" s="15"/>
      <c r="C77" s="15"/>
      <c r="D77" s="15"/>
      <c r="E77" s="15" t="s">
        <v>413</v>
      </c>
      <c r="F77" s="23">
        <v>2000</v>
      </c>
    </row>
    <row r="78" spans="1:6" x14ac:dyDescent="0.25">
      <c r="A78" s="15" t="s">
        <v>88</v>
      </c>
      <c r="B78" s="15"/>
      <c r="C78" s="15"/>
      <c r="D78" s="15"/>
      <c r="E78" s="15" t="s">
        <v>413</v>
      </c>
      <c r="F78" s="23">
        <v>2000</v>
      </c>
    </row>
    <row r="79" spans="1:6" x14ac:dyDescent="0.25">
      <c r="A79" s="15" t="s">
        <v>89</v>
      </c>
      <c r="B79" s="15"/>
      <c r="C79" s="15"/>
      <c r="D79" s="15"/>
      <c r="E79" s="15" t="s">
        <v>413</v>
      </c>
      <c r="F79" s="23">
        <v>2000</v>
      </c>
    </row>
    <row r="80" spans="1:6" x14ac:dyDescent="0.25">
      <c r="A80" s="15" t="s">
        <v>70</v>
      </c>
      <c r="B80" s="15"/>
      <c r="C80" s="15"/>
      <c r="D80" s="15"/>
      <c r="E80" s="15" t="s">
        <v>416</v>
      </c>
      <c r="F80" s="23">
        <v>2000</v>
      </c>
    </row>
    <row r="81" spans="1:6" x14ac:dyDescent="0.25">
      <c r="A81" s="15" t="s">
        <v>71</v>
      </c>
      <c r="B81" s="15"/>
      <c r="C81" s="15"/>
      <c r="D81" s="15"/>
      <c r="E81" s="15" t="s">
        <v>416</v>
      </c>
      <c r="F81" s="23">
        <v>2000</v>
      </c>
    </row>
    <row r="82" spans="1:6" x14ac:dyDescent="0.25">
      <c r="A82" s="15" t="s">
        <v>94</v>
      </c>
      <c r="B82" s="15"/>
      <c r="C82" s="15"/>
      <c r="D82" s="15"/>
      <c r="E82" s="15" t="s">
        <v>416</v>
      </c>
      <c r="F82" s="23">
        <v>2000</v>
      </c>
    </row>
    <row r="83" spans="1:6" x14ac:dyDescent="0.25">
      <c r="A83" s="15" t="s">
        <v>95</v>
      </c>
      <c r="B83" s="15"/>
      <c r="C83" s="15"/>
      <c r="D83" s="15"/>
      <c r="E83" s="15" t="s">
        <v>416</v>
      </c>
      <c r="F83" s="23">
        <v>2000</v>
      </c>
    </row>
    <row r="84" spans="1:6" x14ac:dyDescent="0.25">
      <c r="A84" s="15" t="s">
        <v>76</v>
      </c>
      <c r="B84" s="15"/>
      <c r="C84" s="15"/>
      <c r="D84" s="15"/>
      <c r="E84" s="15" t="s">
        <v>419</v>
      </c>
      <c r="F84" s="23">
        <v>2000</v>
      </c>
    </row>
    <row r="85" spans="1:6" x14ac:dyDescent="0.25">
      <c r="A85" s="15" t="s">
        <v>77</v>
      </c>
      <c r="B85" s="15"/>
      <c r="C85" s="15"/>
      <c r="D85" s="15"/>
      <c r="E85" s="15" t="s">
        <v>419</v>
      </c>
      <c r="F85" s="23">
        <v>2000</v>
      </c>
    </row>
    <row r="86" spans="1:6" x14ac:dyDescent="0.25">
      <c r="A86" s="15" t="s">
        <v>100</v>
      </c>
      <c r="B86" s="15"/>
      <c r="C86" s="15"/>
      <c r="D86" s="15"/>
      <c r="E86" s="15" t="s">
        <v>419</v>
      </c>
      <c r="F86" s="23">
        <v>2000</v>
      </c>
    </row>
    <row r="87" spans="1:6" x14ac:dyDescent="0.25">
      <c r="A87" s="15" t="s">
        <v>101</v>
      </c>
      <c r="B87" s="15"/>
      <c r="C87" s="15"/>
      <c r="D87" s="15"/>
      <c r="E87" s="15" t="s">
        <v>419</v>
      </c>
      <c r="F87" s="23">
        <v>2000</v>
      </c>
    </row>
    <row r="88" spans="1:6" x14ac:dyDescent="0.25">
      <c r="A88" s="15" t="s">
        <v>82</v>
      </c>
      <c r="B88" s="15"/>
      <c r="C88" s="15"/>
      <c r="D88" s="15"/>
      <c r="E88" s="15" t="s">
        <v>422</v>
      </c>
      <c r="F88" s="23">
        <v>2000</v>
      </c>
    </row>
    <row r="89" spans="1:6" x14ac:dyDescent="0.25">
      <c r="A89" s="15" t="s">
        <v>83</v>
      </c>
      <c r="B89" s="15"/>
      <c r="C89" s="15"/>
      <c r="D89" s="15"/>
      <c r="E89" s="15" t="s">
        <v>422</v>
      </c>
      <c r="F89" s="23">
        <v>2000</v>
      </c>
    </row>
    <row r="90" spans="1:6" x14ac:dyDescent="0.25">
      <c r="A90" s="15" t="s">
        <v>106</v>
      </c>
      <c r="B90" s="15"/>
      <c r="C90" s="15"/>
      <c r="D90" s="15"/>
      <c r="E90" s="15" t="s">
        <v>422</v>
      </c>
      <c r="F90" s="23">
        <v>2000</v>
      </c>
    </row>
    <row r="91" spans="1:6" x14ac:dyDescent="0.25">
      <c r="A91" s="15" t="s">
        <v>107</v>
      </c>
      <c r="B91" s="15"/>
      <c r="C91" s="15"/>
      <c r="D91" s="15"/>
      <c r="E91" s="15" t="s">
        <v>422</v>
      </c>
      <c r="F91" s="23">
        <v>2000</v>
      </c>
    </row>
    <row r="92" spans="1:6" x14ac:dyDescent="0.25">
      <c r="A92" s="15" t="s">
        <v>112</v>
      </c>
      <c r="B92" s="15"/>
      <c r="C92" s="15"/>
      <c r="D92" s="15"/>
      <c r="E92" s="15" t="s">
        <v>425</v>
      </c>
      <c r="F92" s="23">
        <v>2000</v>
      </c>
    </row>
    <row r="93" spans="1:6" x14ac:dyDescent="0.25">
      <c r="A93" s="15" t="s">
        <v>113</v>
      </c>
      <c r="B93" s="15"/>
      <c r="C93" s="15"/>
      <c r="D93" s="15"/>
      <c r="E93" s="15" t="s">
        <v>425</v>
      </c>
      <c r="F93" s="23">
        <v>2000</v>
      </c>
    </row>
    <row r="94" spans="1:6" x14ac:dyDescent="0.25">
      <c r="A94" s="15" t="s">
        <v>136</v>
      </c>
      <c r="B94" s="15"/>
      <c r="C94" s="15"/>
      <c r="D94" s="15"/>
      <c r="E94" s="15" t="s">
        <v>425</v>
      </c>
      <c r="F94" s="23">
        <v>2000</v>
      </c>
    </row>
    <row r="95" spans="1:6" x14ac:dyDescent="0.25">
      <c r="A95" s="15" t="s">
        <v>137</v>
      </c>
      <c r="B95" s="15"/>
      <c r="C95" s="15"/>
      <c r="D95" s="15"/>
      <c r="E95" s="15" t="s">
        <v>425</v>
      </c>
      <c r="F95" s="23">
        <v>2000</v>
      </c>
    </row>
    <row r="96" spans="1:6" x14ac:dyDescent="0.25">
      <c r="A96" s="15" t="s">
        <v>118</v>
      </c>
      <c r="B96" s="15"/>
      <c r="C96" s="15"/>
      <c r="D96" s="15"/>
      <c r="E96" s="15" t="s">
        <v>427</v>
      </c>
      <c r="F96" s="23">
        <v>2000</v>
      </c>
    </row>
    <row r="97" spans="1:6" x14ac:dyDescent="0.25">
      <c r="A97" s="15" t="s">
        <v>119</v>
      </c>
      <c r="B97" s="15"/>
      <c r="C97" s="15"/>
      <c r="D97" s="15"/>
      <c r="E97" s="15" t="s">
        <v>427</v>
      </c>
      <c r="F97" s="23">
        <v>2000</v>
      </c>
    </row>
    <row r="98" spans="1:6" x14ac:dyDescent="0.25">
      <c r="A98" s="15" t="s">
        <v>142</v>
      </c>
      <c r="B98" s="15"/>
      <c r="C98" s="15"/>
      <c r="D98" s="15"/>
      <c r="E98" s="15" t="s">
        <v>427</v>
      </c>
      <c r="F98" s="23">
        <v>2000</v>
      </c>
    </row>
    <row r="99" spans="1:6" x14ac:dyDescent="0.25">
      <c r="A99" s="15" t="s">
        <v>143</v>
      </c>
      <c r="B99" s="15"/>
      <c r="C99" s="15"/>
      <c r="D99" s="15"/>
      <c r="E99" s="15" t="s">
        <v>427</v>
      </c>
      <c r="F99" s="23">
        <v>2000</v>
      </c>
    </row>
    <row r="100" spans="1:6" x14ac:dyDescent="0.25">
      <c r="A100" s="15" t="s">
        <v>124</v>
      </c>
      <c r="B100" s="15"/>
      <c r="C100" s="15"/>
      <c r="D100" s="15"/>
      <c r="E100" s="15" t="s">
        <v>430</v>
      </c>
      <c r="F100" s="23">
        <v>2000</v>
      </c>
    </row>
    <row r="101" spans="1:6" x14ac:dyDescent="0.25">
      <c r="A101" s="15" t="s">
        <v>125</v>
      </c>
      <c r="B101" s="15"/>
      <c r="C101" s="15"/>
      <c r="D101" s="15"/>
      <c r="E101" s="15" t="s">
        <v>430</v>
      </c>
      <c r="F101" s="23">
        <v>2000</v>
      </c>
    </row>
    <row r="102" spans="1:6" x14ac:dyDescent="0.25">
      <c r="A102" s="15" t="s">
        <v>148</v>
      </c>
      <c r="B102" s="15"/>
      <c r="C102" s="15"/>
      <c r="D102" s="15"/>
      <c r="E102" s="15" t="s">
        <v>430</v>
      </c>
      <c r="F102" s="23">
        <v>2000</v>
      </c>
    </row>
    <row r="103" spans="1:6" x14ac:dyDescent="0.25">
      <c r="A103" s="15" t="s">
        <v>149</v>
      </c>
      <c r="B103" s="15"/>
      <c r="C103" s="15"/>
      <c r="D103" s="15"/>
      <c r="E103" s="15" t="s">
        <v>430</v>
      </c>
      <c r="F103" s="23">
        <v>2000</v>
      </c>
    </row>
    <row r="104" spans="1:6" x14ac:dyDescent="0.25">
      <c r="A104" s="15" t="s">
        <v>130</v>
      </c>
      <c r="B104" s="15"/>
      <c r="C104" s="15"/>
      <c r="D104" s="15"/>
      <c r="E104" s="15" t="s">
        <v>433</v>
      </c>
      <c r="F104" s="23">
        <v>2000</v>
      </c>
    </row>
    <row r="105" spans="1:6" x14ac:dyDescent="0.25">
      <c r="A105" s="15" t="s">
        <v>131</v>
      </c>
      <c r="B105" s="15"/>
      <c r="C105" s="15"/>
      <c r="D105" s="15"/>
      <c r="E105" s="15" t="s">
        <v>433</v>
      </c>
      <c r="F105" s="23">
        <v>2000</v>
      </c>
    </row>
    <row r="106" spans="1:6" x14ac:dyDescent="0.25">
      <c r="A106" s="15" t="s">
        <v>154</v>
      </c>
      <c r="B106" s="15"/>
      <c r="C106" s="15"/>
      <c r="D106" s="15"/>
      <c r="E106" s="15" t="s">
        <v>433</v>
      </c>
      <c r="F106" s="23">
        <v>2000</v>
      </c>
    </row>
    <row r="107" spans="1:6" x14ac:dyDescent="0.25">
      <c r="A107" s="15" t="s">
        <v>155</v>
      </c>
      <c r="B107" s="15"/>
      <c r="C107" s="15"/>
      <c r="D107" s="15"/>
      <c r="E107" s="15" t="s">
        <v>433</v>
      </c>
      <c r="F107" s="23">
        <v>2000</v>
      </c>
    </row>
    <row r="108" spans="1:6" x14ac:dyDescent="0.25">
      <c r="A108" s="15" t="s">
        <v>160</v>
      </c>
      <c r="B108" s="15"/>
      <c r="C108" s="15"/>
      <c r="D108" s="15"/>
      <c r="E108" s="15" t="s">
        <v>436</v>
      </c>
      <c r="F108" s="23">
        <v>2000</v>
      </c>
    </row>
    <row r="109" spans="1:6" x14ac:dyDescent="0.25">
      <c r="A109" s="15" t="s">
        <v>161</v>
      </c>
      <c r="B109" s="15"/>
      <c r="C109" s="15"/>
      <c r="D109" s="15"/>
      <c r="E109" s="15" t="s">
        <v>436</v>
      </c>
      <c r="F109" s="23">
        <v>2000</v>
      </c>
    </row>
    <row r="110" spans="1:6" x14ac:dyDescent="0.25">
      <c r="A110" s="15" t="s">
        <v>184</v>
      </c>
      <c r="B110" s="15"/>
      <c r="C110" s="15"/>
      <c r="D110" s="15"/>
      <c r="E110" s="15" t="s">
        <v>436</v>
      </c>
      <c r="F110" s="23">
        <v>2000</v>
      </c>
    </row>
    <row r="111" spans="1:6" x14ac:dyDescent="0.25">
      <c r="A111" s="15" t="s">
        <v>185</v>
      </c>
      <c r="B111" s="15"/>
      <c r="C111" s="15"/>
      <c r="D111" s="15"/>
      <c r="E111" s="15" t="s">
        <v>436</v>
      </c>
      <c r="F111" s="23">
        <v>2000</v>
      </c>
    </row>
    <row r="112" spans="1:6" x14ac:dyDescent="0.25">
      <c r="A112" s="15" t="s">
        <v>166</v>
      </c>
      <c r="B112" s="15"/>
      <c r="C112" s="15"/>
      <c r="D112" s="15"/>
      <c r="E112" s="15" t="s">
        <v>439</v>
      </c>
      <c r="F112" s="23">
        <v>2000</v>
      </c>
    </row>
    <row r="113" spans="1:6" x14ac:dyDescent="0.25">
      <c r="A113" s="15" t="s">
        <v>167</v>
      </c>
      <c r="B113" s="15"/>
      <c r="C113" s="15"/>
      <c r="D113" s="15"/>
      <c r="E113" s="15" t="s">
        <v>439</v>
      </c>
      <c r="F113" s="23">
        <v>2000</v>
      </c>
    </row>
    <row r="114" spans="1:6" x14ac:dyDescent="0.25">
      <c r="A114" s="15" t="s">
        <v>190</v>
      </c>
      <c r="B114" s="15"/>
      <c r="C114" s="15"/>
      <c r="D114" s="15"/>
      <c r="E114" s="15" t="s">
        <v>439</v>
      </c>
      <c r="F114" s="23">
        <v>2000</v>
      </c>
    </row>
    <row r="115" spans="1:6" x14ac:dyDescent="0.25">
      <c r="A115" s="15" t="s">
        <v>191</v>
      </c>
      <c r="B115" s="15"/>
      <c r="C115" s="15"/>
      <c r="D115" s="15"/>
      <c r="E115" s="15" t="s">
        <v>439</v>
      </c>
      <c r="F115" s="23">
        <v>2000</v>
      </c>
    </row>
    <row r="116" spans="1:6" x14ac:dyDescent="0.25">
      <c r="A116" s="15" t="s">
        <v>172</v>
      </c>
      <c r="B116" s="15"/>
      <c r="C116" s="15"/>
      <c r="D116" s="15"/>
      <c r="E116" s="15" t="s">
        <v>442</v>
      </c>
      <c r="F116" s="23">
        <v>2000</v>
      </c>
    </row>
    <row r="117" spans="1:6" x14ac:dyDescent="0.25">
      <c r="A117" s="15" t="s">
        <v>173</v>
      </c>
      <c r="B117" s="15"/>
      <c r="C117" s="15"/>
      <c r="D117" s="15"/>
      <c r="E117" s="15" t="s">
        <v>442</v>
      </c>
      <c r="F117" s="23">
        <v>2000</v>
      </c>
    </row>
    <row r="118" spans="1:6" x14ac:dyDescent="0.25">
      <c r="A118" s="15" t="s">
        <v>196</v>
      </c>
      <c r="B118" s="15"/>
      <c r="C118" s="15"/>
      <c r="D118" s="15"/>
      <c r="E118" s="15" t="s">
        <v>442</v>
      </c>
      <c r="F118" s="23">
        <v>2000</v>
      </c>
    </row>
    <row r="119" spans="1:6" x14ac:dyDescent="0.25">
      <c r="A119" s="15" t="s">
        <v>197</v>
      </c>
      <c r="B119" s="15"/>
      <c r="C119" s="15"/>
      <c r="D119" s="15"/>
      <c r="E119" s="15" t="s">
        <v>442</v>
      </c>
      <c r="F119" s="23">
        <v>2000</v>
      </c>
    </row>
    <row r="120" spans="1:6" x14ac:dyDescent="0.25">
      <c r="A120" s="15" t="s">
        <v>178</v>
      </c>
      <c r="B120" s="15"/>
      <c r="C120" s="15"/>
      <c r="D120" s="15"/>
      <c r="E120" s="15" t="s">
        <v>445</v>
      </c>
      <c r="F120" s="23">
        <v>2000</v>
      </c>
    </row>
    <row r="121" spans="1:6" x14ac:dyDescent="0.25">
      <c r="A121" s="15" t="s">
        <v>179</v>
      </c>
      <c r="B121" s="15"/>
      <c r="C121" s="15"/>
      <c r="D121" s="15"/>
      <c r="E121" s="15" t="s">
        <v>445</v>
      </c>
      <c r="F121" s="23">
        <v>2000</v>
      </c>
    </row>
    <row r="122" spans="1:6" x14ac:dyDescent="0.25">
      <c r="A122" s="15" t="s">
        <v>202</v>
      </c>
      <c r="B122" s="15"/>
      <c r="C122" s="15"/>
      <c r="D122" s="15"/>
      <c r="E122" s="15" t="s">
        <v>445</v>
      </c>
      <c r="F122" s="23">
        <v>2000</v>
      </c>
    </row>
    <row r="123" spans="1:6" x14ac:dyDescent="0.25">
      <c r="A123" s="15" t="s">
        <v>203</v>
      </c>
      <c r="B123" s="15"/>
      <c r="C123" s="15"/>
      <c r="D123" s="15"/>
      <c r="E123" s="15" t="s">
        <v>445</v>
      </c>
      <c r="F123" s="23">
        <v>2000</v>
      </c>
    </row>
    <row r="124" spans="1:6" x14ac:dyDescent="0.25">
      <c r="A124" s="15" t="s">
        <v>208</v>
      </c>
      <c r="B124" s="15"/>
      <c r="C124" s="15"/>
      <c r="D124" s="15"/>
      <c r="E124" s="15" t="s">
        <v>448</v>
      </c>
      <c r="F124" s="23">
        <v>2000</v>
      </c>
    </row>
    <row r="125" spans="1:6" x14ac:dyDescent="0.25">
      <c r="A125" s="15" t="s">
        <v>209</v>
      </c>
      <c r="B125" s="15"/>
      <c r="C125" s="15"/>
      <c r="D125" s="15"/>
      <c r="E125" s="15" t="s">
        <v>448</v>
      </c>
      <c r="F125" s="23">
        <v>2000</v>
      </c>
    </row>
    <row r="126" spans="1:6" x14ac:dyDescent="0.25">
      <c r="A126" s="15" t="s">
        <v>232</v>
      </c>
      <c r="B126" s="15"/>
      <c r="C126" s="15"/>
      <c r="D126" s="15"/>
      <c r="E126" s="15" t="s">
        <v>448</v>
      </c>
      <c r="F126" s="23">
        <v>2000</v>
      </c>
    </row>
    <row r="127" spans="1:6" x14ac:dyDescent="0.25">
      <c r="A127" s="15" t="s">
        <v>233</v>
      </c>
      <c r="B127" s="15"/>
      <c r="C127" s="15"/>
      <c r="D127" s="15"/>
      <c r="E127" s="15" t="s">
        <v>448</v>
      </c>
      <c r="F127" s="23">
        <v>2000</v>
      </c>
    </row>
    <row r="128" spans="1:6" x14ac:dyDescent="0.25">
      <c r="A128" s="15" t="s">
        <v>214</v>
      </c>
      <c r="B128" s="15"/>
      <c r="C128" s="15"/>
      <c r="D128" s="15"/>
      <c r="E128" s="15" t="s">
        <v>451</v>
      </c>
      <c r="F128" s="23">
        <v>2000</v>
      </c>
    </row>
    <row r="129" spans="1:6" x14ac:dyDescent="0.25">
      <c r="A129" s="15" t="s">
        <v>215</v>
      </c>
      <c r="B129" s="15"/>
      <c r="C129" s="15"/>
      <c r="D129" s="15"/>
      <c r="E129" s="15" t="s">
        <v>451</v>
      </c>
      <c r="F129" s="23">
        <v>2000</v>
      </c>
    </row>
    <row r="130" spans="1:6" x14ac:dyDescent="0.25">
      <c r="A130" s="15" t="s">
        <v>238</v>
      </c>
      <c r="B130" s="15"/>
      <c r="C130" s="15"/>
      <c r="D130" s="15"/>
      <c r="E130" s="15" t="s">
        <v>451</v>
      </c>
      <c r="F130" s="23">
        <v>2000</v>
      </c>
    </row>
    <row r="131" spans="1:6" x14ac:dyDescent="0.25">
      <c r="A131" s="15" t="s">
        <v>239</v>
      </c>
      <c r="B131" s="15"/>
      <c r="C131" s="15"/>
      <c r="D131" s="15"/>
      <c r="E131" s="15" t="s">
        <v>451</v>
      </c>
      <c r="F131" s="23">
        <v>2000</v>
      </c>
    </row>
    <row r="132" spans="1:6" x14ac:dyDescent="0.25">
      <c r="A132" s="15" t="s">
        <v>220</v>
      </c>
      <c r="B132" s="15"/>
      <c r="C132" s="15"/>
      <c r="D132" s="15"/>
      <c r="E132" s="15" t="s">
        <v>454</v>
      </c>
      <c r="F132" s="23">
        <v>2000</v>
      </c>
    </row>
    <row r="133" spans="1:6" x14ac:dyDescent="0.25">
      <c r="A133" s="15" t="s">
        <v>221</v>
      </c>
      <c r="B133" s="15"/>
      <c r="C133" s="15"/>
      <c r="D133" s="15"/>
      <c r="E133" s="15" t="s">
        <v>454</v>
      </c>
      <c r="F133" s="23">
        <v>2000</v>
      </c>
    </row>
    <row r="134" spans="1:6" x14ac:dyDescent="0.25">
      <c r="A134" s="15" t="s">
        <v>244</v>
      </c>
      <c r="B134" s="15"/>
      <c r="C134" s="15"/>
      <c r="D134" s="15"/>
      <c r="E134" s="15" t="s">
        <v>454</v>
      </c>
      <c r="F134" s="23">
        <v>2000</v>
      </c>
    </row>
    <row r="135" spans="1:6" x14ac:dyDescent="0.25">
      <c r="A135" s="15" t="s">
        <v>245</v>
      </c>
      <c r="B135" s="15"/>
      <c r="C135" s="15"/>
      <c r="D135" s="15"/>
      <c r="E135" s="15" t="s">
        <v>454</v>
      </c>
      <c r="F135" s="23">
        <v>2000</v>
      </c>
    </row>
    <row r="136" spans="1:6" x14ac:dyDescent="0.25">
      <c r="A136" s="15" t="s">
        <v>226</v>
      </c>
      <c r="B136" s="15"/>
      <c r="C136" s="15"/>
      <c r="D136" s="15"/>
      <c r="E136" s="15" t="s">
        <v>457</v>
      </c>
      <c r="F136" s="23">
        <v>2000</v>
      </c>
    </row>
    <row r="137" spans="1:6" x14ac:dyDescent="0.25">
      <c r="A137" s="15" t="s">
        <v>227</v>
      </c>
      <c r="B137" s="15"/>
      <c r="C137" s="15"/>
      <c r="D137" s="15"/>
      <c r="E137" s="15" t="s">
        <v>457</v>
      </c>
      <c r="F137" s="23">
        <v>2000</v>
      </c>
    </row>
    <row r="138" spans="1:6" x14ac:dyDescent="0.25">
      <c r="A138" s="15" t="s">
        <v>250</v>
      </c>
      <c r="B138" s="15"/>
      <c r="C138" s="15"/>
      <c r="D138" s="15"/>
      <c r="E138" s="15" t="s">
        <v>457</v>
      </c>
      <c r="F138" s="23">
        <v>2000</v>
      </c>
    </row>
    <row r="139" spans="1:6" x14ac:dyDescent="0.25">
      <c r="A139" s="15" t="s">
        <v>251</v>
      </c>
      <c r="B139" s="15"/>
      <c r="C139" s="15"/>
      <c r="D139" s="15"/>
      <c r="E139" s="15" t="s">
        <v>457</v>
      </c>
      <c r="F139" s="23">
        <v>2000</v>
      </c>
    </row>
    <row r="140" spans="1:6" x14ac:dyDescent="0.25">
      <c r="A140" s="15" t="s">
        <v>256</v>
      </c>
      <c r="B140" s="15"/>
      <c r="C140" s="15"/>
      <c r="D140" s="15"/>
      <c r="E140" s="15" t="s">
        <v>460</v>
      </c>
      <c r="F140" s="23">
        <v>2000</v>
      </c>
    </row>
    <row r="141" spans="1:6" x14ac:dyDescent="0.25">
      <c r="A141" s="15" t="s">
        <v>257</v>
      </c>
      <c r="B141" s="15"/>
      <c r="C141" s="15"/>
      <c r="D141" s="15"/>
      <c r="E141" s="15" t="s">
        <v>460</v>
      </c>
      <c r="F141" s="23">
        <v>2000</v>
      </c>
    </row>
    <row r="142" spans="1:6" x14ac:dyDescent="0.25">
      <c r="A142" s="15" t="s">
        <v>280</v>
      </c>
      <c r="B142" s="15"/>
      <c r="C142" s="15"/>
      <c r="D142" s="15"/>
      <c r="E142" s="15" t="s">
        <v>460</v>
      </c>
      <c r="F142" s="23">
        <v>2000</v>
      </c>
    </row>
    <row r="143" spans="1:6" x14ac:dyDescent="0.25">
      <c r="A143" s="15" t="s">
        <v>281</v>
      </c>
      <c r="B143" s="15"/>
      <c r="C143" s="15"/>
      <c r="D143" s="15"/>
      <c r="E143" s="15" t="s">
        <v>460</v>
      </c>
      <c r="F143" s="23">
        <v>2000</v>
      </c>
    </row>
    <row r="144" spans="1:6" x14ac:dyDescent="0.25">
      <c r="A144" s="15" t="s">
        <v>262</v>
      </c>
      <c r="B144" s="15"/>
      <c r="C144" s="15"/>
      <c r="D144" s="15"/>
      <c r="E144" s="15" t="s">
        <v>463</v>
      </c>
      <c r="F144" s="23">
        <v>2000</v>
      </c>
    </row>
    <row r="145" spans="1:6" x14ac:dyDescent="0.25">
      <c r="A145" s="15" t="s">
        <v>263</v>
      </c>
      <c r="B145" s="15"/>
      <c r="C145" s="15"/>
      <c r="D145" s="15"/>
      <c r="E145" s="15" t="s">
        <v>463</v>
      </c>
      <c r="F145" s="23">
        <v>2000</v>
      </c>
    </row>
    <row r="146" spans="1:6" x14ac:dyDescent="0.25">
      <c r="A146" s="15" t="s">
        <v>286</v>
      </c>
      <c r="B146" s="15"/>
      <c r="C146" s="15"/>
      <c r="D146" s="15"/>
      <c r="E146" s="15" t="s">
        <v>463</v>
      </c>
      <c r="F146" s="23">
        <v>2000</v>
      </c>
    </row>
    <row r="147" spans="1:6" x14ac:dyDescent="0.25">
      <c r="A147" s="15" t="s">
        <v>287</v>
      </c>
      <c r="B147" s="15"/>
      <c r="C147" s="15"/>
      <c r="D147" s="15"/>
      <c r="E147" s="15" t="s">
        <v>463</v>
      </c>
      <c r="F147" s="23">
        <v>2000</v>
      </c>
    </row>
    <row r="148" spans="1:6" x14ac:dyDescent="0.25">
      <c r="A148" s="15" t="s">
        <v>268</v>
      </c>
      <c r="B148" s="15"/>
      <c r="C148" s="15"/>
      <c r="D148" s="15"/>
      <c r="E148" s="15" t="s">
        <v>466</v>
      </c>
      <c r="F148" s="23">
        <v>2000</v>
      </c>
    </row>
    <row r="149" spans="1:6" x14ac:dyDescent="0.25">
      <c r="A149" s="15" t="s">
        <v>269</v>
      </c>
      <c r="B149" s="15"/>
      <c r="C149" s="15"/>
      <c r="D149" s="15"/>
      <c r="E149" s="15" t="s">
        <v>466</v>
      </c>
      <c r="F149" s="23">
        <v>2000</v>
      </c>
    </row>
    <row r="150" spans="1:6" x14ac:dyDescent="0.25">
      <c r="A150" s="15" t="s">
        <v>292</v>
      </c>
      <c r="B150" s="15"/>
      <c r="C150" s="15"/>
      <c r="D150" s="15"/>
      <c r="E150" s="15" t="s">
        <v>466</v>
      </c>
      <c r="F150" s="23">
        <v>2000</v>
      </c>
    </row>
    <row r="151" spans="1:6" x14ac:dyDescent="0.25">
      <c r="A151" s="15" t="s">
        <v>293</v>
      </c>
      <c r="B151" s="15"/>
      <c r="C151" s="15"/>
      <c r="D151" s="15"/>
      <c r="E151" s="15" t="s">
        <v>466</v>
      </c>
      <c r="F151" s="23">
        <v>2000</v>
      </c>
    </row>
    <row r="152" spans="1:6" x14ac:dyDescent="0.25">
      <c r="A152" s="15" t="s">
        <v>274</v>
      </c>
      <c r="B152" s="15"/>
      <c r="C152" s="15"/>
      <c r="D152" s="15"/>
      <c r="E152" s="15" t="s">
        <v>469</v>
      </c>
      <c r="F152" s="23">
        <v>2000</v>
      </c>
    </row>
    <row r="153" spans="1:6" x14ac:dyDescent="0.25">
      <c r="A153" s="15" t="s">
        <v>275</v>
      </c>
      <c r="B153" s="15"/>
      <c r="C153" s="15"/>
      <c r="D153" s="15"/>
      <c r="E153" s="15" t="s">
        <v>469</v>
      </c>
      <c r="F153" s="23">
        <v>2000</v>
      </c>
    </row>
    <row r="154" spans="1:6" x14ac:dyDescent="0.25">
      <c r="A154" s="15" t="s">
        <v>298</v>
      </c>
      <c r="B154" s="15"/>
      <c r="C154" s="15"/>
      <c r="D154" s="15"/>
      <c r="E154" s="15" t="s">
        <v>469</v>
      </c>
      <c r="F154" s="23">
        <v>2000</v>
      </c>
    </row>
    <row r="155" spans="1:6" x14ac:dyDescent="0.25">
      <c r="A155" s="15" t="s">
        <v>299</v>
      </c>
      <c r="B155" s="15"/>
      <c r="C155" s="15"/>
      <c r="D155" s="15"/>
      <c r="E155" s="15" t="s">
        <v>469</v>
      </c>
      <c r="F155" s="23">
        <v>2000</v>
      </c>
    </row>
    <row r="156" spans="1:6" x14ac:dyDescent="0.25">
      <c r="A156" s="15" t="s">
        <v>304</v>
      </c>
      <c r="B156" s="15"/>
      <c r="C156" s="15"/>
      <c r="D156" s="15"/>
      <c r="E156" s="15" t="s">
        <v>472</v>
      </c>
      <c r="F156" s="23">
        <v>2000</v>
      </c>
    </row>
    <row r="157" spans="1:6" x14ac:dyDescent="0.25">
      <c r="A157" s="15" t="s">
        <v>305</v>
      </c>
      <c r="B157" s="15"/>
      <c r="C157" s="15"/>
      <c r="D157" s="15"/>
      <c r="E157" s="15" t="s">
        <v>472</v>
      </c>
      <c r="F157" s="23">
        <v>2000</v>
      </c>
    </row>
    <row r="158" spans="1:6" x14ac:dyDescent="0.25">
      <c r="A158" s="15" t="s">
        <v>328</v>
      </c>
      <c r="B158" s="15"/>
      <c r="C158" s="15"/>
      <c r="D158" s="15"/>
      <c r="E158" s="15" t="s">
        <v>472</v>
      </c>
      <c r="F158" s="23">
        <v>2000</v>
      </c>
    </row>
    <row r="159" spans="1:6" x14ac:dyDescent="0.25">
      <c r="A159" s="15" t="s">
        <v>329</v>
      </c>
      <c r="B159" s="15"/>
      <c r="C159" s="15"/>
      <c r="D159" s="15"/>
      <c r="E159" s="15" t="s">
        <v>472</v>
      </c>
      <c r="F159" s="23">
        <v>2000</v>
      </c>
    </row>
    <row r="160" spans="1:6" x14ac:dyDescent="0.25">
      <c r="A160" s="15" t="s">
        <v>310</v>
      </c>
      <c r="B160" s="15"/>
      <c r="C160" s="15"/>
      <c r="D160" s="15"/>
      <c r="E160" s="15" t="s">
        <v>475</v>
      </c>
      <c r="F160" s="23">
        <v>2000</v>
      </c>
    </row>
    <row r="161" spans="1:6" x14ac:dyDescent="0.25">
      <c r="A161" s="15" t="s">
        <v>311</v>
      </c>
      <c r="B161" s="15"/>
      <c r="C161" s="15"/>
      <c r="D161" s="15"/>
      <c r="E161" s="15" t="s">
        <v>475</v>
      </c>
      <c r="F161" s="23">
        <v>2000</v>
      </c>
    </row>
    <row r="162" spans="1:6" x14ac:dyDescent="0.25">
      <c r="A162" s="15" t="s">
        <v>334</v>
      </c>
      <c r="B162" s="15"/>
      <c r="C162" s="15"/>
      <c r="D162" s="15"/>
      <c r="E162" s="15" t="s">
        <v>475</v>
      </c>
      <c r="F162" s="23">
        <v>2000</v>
      </c>
    </row>
    <row r="163" spans="1:6" x14ac:dyDescent="0.25">
      <c r="A163" s="15" t="s">
        <v>335</v>
      </c>
      <c r="B163" s="15"/>
      <c r="C163" s="15"/>
      <c r="D163" s="15"/>
      <c r="E163" s="15" t="s">
        <v>475</v>
      </c>
      <c r="F163" s="23">
        <v>2000</v>
      </c>
    </row>
    <row r="164" spans="1:6" x14ac:dyDescent="0.25">
      <c r="A164" s="15" t="s">
        <v>316</v>
      </c>
      <c r="B164" s="15"/>
      <c r="C164" s="15"/>
      <c r="D164" s="15"/>
      <c r="E164" s="15" t="s">
        <v>478</v>
      </c>
      <c r="F164" s="23">
        <v>2000</v>
      </c>
    </row>
    <row r="165" spans="1:6" x14ac:dyDescent="0.25">
      <c r="A165" s="15" t="s">
        <v>317</v>
      </c>
      <c r="B165" s="15"/>
      <c r="C165" s="15"/>
      <c r="D165" s="15"/>
      <c r="E165" s="15" t="s">
        <v>478</v>
      </c>
      <c r="F165" s="23">
        <v>2000</v>
      </c>
    </row>
    <row r="166" spans="1:6" x14ac:dyDescent="0.25">
      <c r="A166" s="15" t="s">
        <v>340</v>
      </c>
      <c r="B166" s="15"/>
      <c r="C166" s="15"/>
      <c r="D166" s="15"/>
      <c r="E166" s="15" t="s">
        <v>478</v>
      </c>
      <c r="F166" s="23">
        <v>2000</v>
      </c>
    </row>
    <row r="167" spans="1:6" x14ac:dyDescent="0.25">
      <c r="A167" s="15" t="s">
        <v>341</v>
      </c>
      <c r="B167" s="15"/>
      <c r="C167" s="15"/>
      <c r="D167" s="15"/>
      <c r="E167" s="15" t="s">
        <v>478</v>
      </c>
      <c r="F167" s="23">
        <v>2000</v>
      </c>
    </row>
    <row r="168" spans="1:6" x14ac:dyDescent="0.25">
      <c r="A168" s="15" t="s">
        <v>322</v>
      </c>
      <c r="B168" s="15"/>
      <c r="C168" s="15"/>
      <c r="D168" s="15"/>
      <c r="E168" s="15" t="s">
        <v>481</v>
      </c>
      <c r="F168" s="23">
        <v>2000</v>
      </c>
    </row>
    <row r="169" spans="1:6" x14ac:dyDescent="0.25">
      <c r="A169" s="15" t="s">
        <v>323</v>
      </c>
      <c r="B169" s="15"/>
      <c r="C169" s="15"/>
      <c r="D169" s="15"/>
      <c r="E169" s="15" t="s">
        <v>481</v>
      </c>
      <c r="F169" s="23">
        <v>2000</v>
      </c>
    </row>
    <row r="170" spans="1:6" x14ac:dyDescent="0.25">
      <c r="A170" s="15" t="s">
        <v>346</v>
      </c>
      <c r="B170" s="15"/>
      <c r="C170" s="15"/>
      <c r="D170" s="15"/>
      <c r="E170" s="15" t="s">
        <v>481</v>
      </c>
      <c r="F170" s="23">
        <v>2000</v>
      </c>
    </row>
    <row r="171" spans="1:6" x14ac:dyDescent="0.25">
      <c r="A171" s="15" t="s">
        <v>347</v>
      </c>
      <c r="B171" s="15"/>
      <c r="C171" s="15"/>
      <c r="D171" s="15"/>
      <c r="E171" s="15" t="s">
        <v>481</v>
      </c>
      <c r="F171" s="23">
        <v>2000</v>
      </c>
    </row>
    <row r="172" spans="1:6" x14ac:dyDescent="0.25">
      <c r="A172" s="15" t="s">
        <v>352</v>
      </c>
      <c r="B172" s="15"/>
      <c r="C172" s="15"/>
      <c r="D172" s="15"/>
      <c r="E172" s="15" t="s">
        <v>484</v>
      </c>
      <c r="F172" s="23">
        <v>2000</v>
      </c>
    </row>
    <row r="173" spans="1:6" x14ac:dyDescent="0.25">
      <c r="A173" s="15" t="s">
        <v>353</v>
      </c>
      <c r="B173" s="15"/>
      <c r="C173" s="15"/>
      <c r="D173" s="15"/>
      <c r="E173" s="15" t="s">
        <v>484</v>
      </c>
      <c r="F173" s="23">
        <v>2000</v>
      </c>
    </row>
    <row r="174" spans="1:6" x14ac:dyDescent="0.25">
      <c r="A174" s="15" t="s">
        <v>376</v>
      </c>
      <c r="B174" s="15"/>
      <c r="C174" s="15"/>
      <c r="D174" s="15"/>
      <c r="E174" s="15" t="s">
        <v>484</v>
      </c>
      <c r="F174" s="23">
        <v>2000</v>
      </c>
    </row>
    <row r="175" spans="1:6" x14ac:dyDescent="0.25">
      <c r="A175" s="15" t="s">
        <v>377</v>
      </c>
      <c r="B175" s="15"/>
      <c r="C175" s="15"/>
      <c r="D175" s="15"/>
      <c r="E175" s="15" t="s">
        <v>484</v>
      </c>
      <c r="F175" s="23">
        <v>2000</v>
      </c>
    </row>
    <row r="176" spans="1:6" x14ac:dyDescent="0.25">
      <c r="A176" s="15" t="s">
        <v>358</v>
      </c>
      <c r="B176" s="15"/>
      <c r="C176" s="15"/>
      <c r="D176" s="15"/>
      <c r="E176" s="15" t="s">
        <v>487</v>
      </c>
      <c r="F176" s="23">
        <v>2000</v>
      </c>
    </row>
    <row r="177" spans="1:6" x14ac:dyDescent="0.25">
      <c r="A177" s="15" t="s">
        <v>359</v>
      </c>
      <c r="B177" s="15"/>
      <c r="C177" s="15"/>
      <c r="D177" s="15"/>
      <c r="E177" s="15" t="s">
        <v>487</v>
      </c>
      <c r="F177" s="23">
        <v>2000</v>
      </c>
    </row>
    <row r="178" spans="1:6" x14ac:dyDescent="0.25">
      <c r="A178" s="15" t="s">
        <v>382</v>
      </c>
      <c r="B178" s="15"/>
      <c r="C178" s="15"/>
      <c r="D178" s="15"/>
      <c r="E178" s="15" t="s">
        <v>487</v>
      </c>
      <c r="F178" s="23">
        <v>2000</v>
      </c>
    </row>
    <row r="179" spans="1:6" x14ac:dyDescent="0.25">
      <c r="A179" s="15" t="s">
        <v>383</v>
      </c>
      <c r="B179" s="15"/>
      <c r="C179" s="15"/>
      <c r="D179" s="15"/>
      <c r="E179" s="15" t="s">
        <v>487</v>
      </c>
      <c r="F179" s="23">
        <v>2000</v>
      </c>
    </row>
    <row r="180" spans="1:6" x14ac:dyDescent="0.25">
      <c r="A180" s="15" t="s">
        <v>364</v>
      </c>
      <c r="B180" s="15"/>
      <c r="C180" s="15"/>
      <c r="D180" s="15"/>
      <c r="E180" s="15" t="s">
        <v>490</v>
      </c>
      <c r="F180" s="23">
        <v>2000</v>
      </c>
    </row>
    <row r="181" spans="1:6" x14ac:dyDescent="0.25">
      <c r="A181" s="15" t="s">
        <v>365</v>
      </c>
      <c r="B181" s="15"/>
      <c r="C181" s="15"/>
      <c r="D181" s="15"/>
      <c r="E181" s="15" t="s">
        <v>490</v>
      </c>
      <c r="F181" s="23">
        <v>2000</v>
      </c>
    </row>
    <row r="182" spans="1:6" x14ac:dyDescent="0.25">
      <c r="A182" s="15" t="s">
        <v>388</v>
      </c>
      <c r="B182" s="15"/>
      <c r="C182" s="15"/>
      <c r="D182" s="15"/>
      <c r="E182" s="15" t="s">
        <v>490</v>
      </c>
      <c r="F182" s="23">
        <v>2000</v>
      </c>
    </row>
    <row r="183" spans="1:6" x14ac:dyDescent="0.25">
      <c r="A183" s="15" t="s">
        <v>389</v>
      </c>
      <c r="B183" s="15"/>
      <c r="C183" s="15"/>
      <c r="D183" s="15"/>
      <c r="E183" s="15" t="s">
        <v>490</v>
      </c>
      <c r="F183" s="23">
        <v>2000</v>
      </c>
    </row>
    <row r="184" spans="1:6" x14ac:dyDescent="0.25">
      <c r="A184" s="15" t="s">
        <v>370</v>
      </c>
      <c r="B184" s="15"/>
      <c r="C184" s="15"/>
      <c r="D184" s="15"/>
      <c r="E184" s="15" t="s">
        <v>493</v>
      </c>
      <c r="F184" s="23">
        <v>2000</v>
      </c>
    </row>
    <row r="185" spans="1:6" x14ac:dyDescent="0.25">
      <c r="A185" s="15" t="s">
        <v>371</v>
      </c>
      <c r="B185" s="15"/>
      <c r="C185" s="15"/>
      <c r="D185" s="15"/>
      <c r="E185" s="15" t="s">
        <v>493</v>
      </c>
      <c r="F185" s="23">
        <v>2000</v>
      </c>
    </row>
    <row r="186" spans="1:6" x14ac:dyDescent="0.25">
      <c r="A186" s="15" t="s">
        <v>394</v>
      </c>
      <c r="B186" s="15"/>
      <c r="C186" s="15"/>
      <c r="D186" s="15"/>
      <c r="E186" s="15" t="s">
        <v>493</v>
      </c>
      <c r="F186" s="23">
        <v>2000</v>
      </c>
    </row>
    <row r="187" spans="1:6" x14ac:dyDescent="0.25">
      <c r="A187" s="15" t="s">
        <v>395</v>
      </c>
      <c r="B187" s="15"/>
      <c r="C187" s="15"/>
      <c r="D187" s="15"/>
      <c r="E187" s="15" t="s">
        <v>493</v>
      </c>
      <c r="F187" s="23">
        <v>2000</v>
      </c>
    </row>
    <row r="188" spans="1:6" x14ac:dyDescent="0.25">
      <c r="F188" s="35"/>
    </row>
    <row r="189" spans="1:6" x14ac:dyDescent="0.25">
      <c r="F189" s="35"/>
    </row>
    <row r="190" spans="1:6" x14ac:dyDescent="0.25">
      <c r="F190" s="35"/>
    </row>
    <row r="191" spans="1:6" x14ac:dyDescent="0.25">
      <c r="F191" s="35"/>
    </row>
    <row r="192" spans="1:6" x14ac:dyDescent="0.25">
      <c r="F192" s="35"/>
    </row>
    <row r="193" spans="6:6" x14ac:dyDescent="0.25">
      <c r="F193" s="35"/>
    </row>
    <row r="194" spans="6:6" x14ac:dyDescent="0.25">
      <c r="F194" s="35"/>
    </row>
    <row r="195" spans="6:6" x14ac:dyDescent="0.25">
      <c r="F195" s="3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95" zoomScaleNormal="95" workbookViewId="0">
      <selection activeCell="J3" sqref="J3"/>
    </sheetView>
  </sheetViews>
  <sheetFormatPr defaultRowHeight="15" x14ac:dyDescent="0.25"/>
  <cols>
    <col min="1" max="1" width="16.140625" bestFit="1" customWidth="1"/>
    <col min="6" max="6" width="16.7109375" bestFit="1" customWidth="1"/>
    <col min="7" max="7" width="25.42578125" customWidth="1"/>
    <col min="8" max="8" width="17" customWidth="1"/>
    <col min="10" max="10" width="16.7109375" customWidth="1"/>
    <col min="11" max="11" width="24.28515625" customWidth="1"/>
    <col min="12" max="12" width="16.28515625" customWidth="1"/>
  </cols>
  <sheetData>
    <row r="1" spans="1:12" ht="15.75" thickBot="1" x14ac:dyDescent="0.3">
      <c r="A1" s="6" t="s">
        <v>497</v>
      </c>
      <c r="B1" s="6" t="s">
        <v>9</v>
      </c>
      <c r="C1" s="6" t="s">
        <v>10</v>
      </c>
      <c r="D1" s="6" t="s">
        <v>11</v>
      </c>
      <c r="E1" s="6" t="s">
        <v>400</v>
      </c>
      <c r="F1" s="6" t="s">
        <v>590</v>
      </c>
      <c r="G1" s="36" t="s">
        <v>589</v>
      </c>
      <c r="H1" s="22"/>
    </row>
    <row r="2" spans="1:12" ht="15" customHeight="1" thickBot="1" x14ac:dyDescent="0.3">
      <c r="A2" s="63" t="s">
        <v>498</v>
      </c>
      <c r="B2" s="63" t="s">
        <v>28</v>
      </c>
      <c r="C2" s="63" t="s">
        <v>29</v>
      </c>
      <c r="D2" s="63" t="s">
        <v>52</v>
      </c>
      <c r="E2" s="63" t="s">
        <v>53</v>
      </c>
      <c r="F2" s="64">
        <v>6943</v>
      </c>
      <c r="G2" s="64">
        <v>220</v>
      </c>
      <c r="H2" s="42"/>
      <c r="J2" s="86" t="s">
        <v>542</v>
      </c>
      <c r="K2" s="87"/>
      <c r="L2" s="88"/>
    </row>
    <row r="3" spans="1:12" x14ac:dyDescent="0.25">
      <c r="A3" s="63" t="s">
        <v>499</v>
      </c>
      <c r="B3" s="63" t="s">
        <v>34</v>
      </c>
      <c r="C3" s="63" t="s">
        <v>35</v>
      </c>
      <c r="D3" s="63" t="s">
        <v>58</v>
      </c>
      <c r="E3" s="63" t="s">
        <v>59</v>
      </c>
      <c r="F3" s="64">
        <v>6943</v>
      </c>
      <c r="G3" s="64">
        <v>220</v>
      </c>
      <c r="H3" s="42"/>
      <c r="J3" s="55" t="s">
        <v>545</v>
      </c>
      <c r="K3" s="56" t="s">
        <v>546</v>
      </c>
      <c r="L3" s="57" t="s">
        <v>547</v>
      </c>
    </row>
    <row r="4" spans="1:12" x14ac:dyDescent="0.25">
      <c r="A4" s="63" t="s">
        <v>500</v>
      </c>
      <c r="B4" s="63" t="s">
        <v>64</v>
      </c>
      <c r="C4" s="63" t="s">
        <v>65</v>
      </c>
      <c r="D4" s="63" t="s">
        <v>88</v>
      </c>
      <c r="E4" s="63" t="s">
        <v>89</v>
      </c>
      <c r="F4" s="64">
        <v>6943</v>
      </c>
      <c r="G4" s="64">
        <v>220</v>
      </c>
      <c r="H4" s="42"/>
      <c r="J4" s="65" t="s">
        <v>548</v>
      </c>
      <c r="K4" s="66" t="s">
        <v>549</v>
      </c>
      <c r="L4" s="67">
        <v>2915</v>
      </c>
    </row>
    <row r="5" spans="1:12" x14ac:dyDescent="0.25">
      <c r="A5" s="63" t="s">
        <v>501</v>
      </c>
      <c r="B5" s="63" t="s">
        <v>70</v>
      </c>
      <c r="C5" s="63" t="s">
        <v>71</v>
      </c>
      <c r="D5" s="63" t="s">
        <v>94</v>
      </c>
      <c r="E5" s="63" t="s">
        <v>95</v>
      </c>
      <c r="F5" s="64">
        <v>6943</v>
      </c>
      <c r="G5" s="64">
        <v>220</v>
      </c>
      <c r="H5" s="42"/>
      <c r="J5" s="68" t="s">
        <v>550</v>
      </c>
      <c r="K5" s="69" t="s">
        <v>551</v>
      </c>
      <c r="L5" s="70">
        <v>1954</v>
      </c>
    </row>
    <row r="6" spans="1:12" x14ac:dyDescent="0.25">
      <c r="A6" s="63" t="s">
        <v>502</v>
      </c>
      <c r="B6" s="63" t="s">
        <v>76</v>
      </c>
      <c r="C6" s="63" t="s">
        <v>77</v>
      </c>
      <c r="D6" s="63" t="s">
        <v>100</v>
      </c>
      <c r="E6" s="63" t="s">
        <v>101</v>
      </c>
      <c r="F6" s="64">
        <v>6943</v>
      </c>
      <c r="G6" s="64">
        <v>220</v>
      </c>
      <c r="H6" s="42"/>
      <c r="J6" s="65" t="s">
        <v>552</v>
      </c>
      <c r="K6" s="66" t="s">
        <v>553</v>
      </c>
      <c r="L6" s="67">
        <v>2536</v>
      </c>
    </row>
    <row r="7" spans="1:12" x14ac:dyDescent="0.25">
      <c r="A7" s="63" t="s">
        <v>503</v>
      </c>
      <c r="B7" s="63" t="s">
        <v>82</v>
      </c>
      <c r="C7" s="63" t="s">
        <v>83</v>
      </c>
      <c r="D7" s="63" t="s">
        <v>106</v>
      </c>
      <c r="E7" s="63" t="s">
        <v>107</v>
      </c>
      <c r="F7" s="64">
        <v>6943</v>
      </c>
      <c r="G7" s="64">
        <v>220</v>
      </c>
      <c r="H7" s="42"/>
      <c r="J7" s="68" t="s">
        <v>554</v>
      </c>
      <c r="K7" s="69" t="s">
        <v>555</v>
      </c>
      <c r="L7" s="70">
        <v>2052</v>
      </c>
    </row>
    <row r="8" spans="1:12" x14ac:dyDescent="0.25">
      <c r="A8" s="63" t="s">
        <v>504</v>
      </c>
      <c r="B8" s="63" t="s">
        <v>112</v>
      </c>
      <c r="C8" s="63" t="s">
        <v>113</v>
      </c>
      <c r="D8" s="63" t="s">
        <v>136</v>
      </c>
      <c r="E8" s="63" t="s">
        <v>137</v>
      </c>
      <c r="F8" s="64">
        <v>6943</v>
      </c>
      <c r="G8" s="64">
        <v>220</v>
      </c>
      <c r="H8" s="42"/>
      <c r="J8" s="65" t="s">
        <v>556</v>
      </c>
      <c r="K8" s="66" t="s">
        <v>557</v>
      </c>
      <c r="L8" s="67">
        <v>3586</v>
      </c>
    </row>
    <row r="9" spans="1:12" x14ac:dyDescent="0.25">
      <c r="A9" s="63" t="s">
        <v>505</v>
      </c>
      <c r="B9" s="63" t="s">
        <v>118</v>
      </c>
      <c r="C9" s="63" t="s">
        <v>119</v>
      </c>
      <c r="D9" s="63" t="s">
        <v>142</v>
      </c>
      <c r="E9" s="63" t="s">
        <v>143</v>
      </c>
      <c r="F9" s="64">
        <v>6943</v>
      </c>
      <c r="G9" s="64">
        <v>220</v>
      </c>
      <c r="H9" s="42"/>
      <c r="J9" s="68" t="s">
        <v>558</v>
      </c>
      <c r="K9" s="69" t="s">
        <v>559</v>
      </c>
      <c r="L9" s="70">
        <v>2021</v>
      </c>
    </row>
    <row r="10" spans="1:12" x14ac:dyDescent="0.25">
      <c r="A10" s="63" t="s">
        <v>506</v>
      </c>
      <c r="B10" s="63" t="s">
        <v>124</v>
      </c>
      <c r="C10" s="63" t="s">
        <v>125</v>
      </c>
      <c r="D10" s="63" t="s">
        <v>148</v>
      </c>
      <c r="E10" s="63" t="s">
        <v>149</v>
      </c>
      <c r="F10" s="64">
        <v>6943</v>
      </c>
      <c r="G10" s="64">
        <v>220</v>
      </c>
      <c r="H10" s="42"/>
      <c r="J10" s="65" t="s">
        <v>560</v>
      </c>
      <c r="K10" s="66" t="s">
        <v>561</v>
      </c>
      <c r="L10" s="67">
        <v>1837</v>
      </c>
    </row>
    <row r="11" spans="1:12" x14ac:dyDescent="0.25">
      <c r="A11" s="63" t="s">
        <v>507</v>
      </c>
      <c r="B11" s="63" t="s">
        <v>130</v>
      </c>
      <c r="C11" s="63" t="s">
        <v>131</v>
      </c>
      <c r="D11" s="63" t="s">
        <v>154</v>
      </c>
      <c r="E11" s="63" t="s">
        <v>155</v>
      </c>
      <c r="F11" s="64">
        <v>6943</v>
      </c>
      <c r="G11" s="64">
        <v>220</v>
      </c>
      <c r="H11" s="42"/>
      <c r="J11" s="68" t="s">
        <v>562</v>
      </c>
      <c r="K11" s="69" t="s">
        <v>563</v>
      </c>
      <c r="L11" s="70">
        <v>2377</v>
      </c>
    </row>
    <row r="12" spans="1:12" x14ac:dyDescent="0.25">
      <c r="A12" s="63" t="s">
        <v>508</v>
      </c>
      <c r="B12" s="63" t="s">
        <v>160</v>
      </c>
      <c r="C12" s="63" t="s">
        <v>161</v>
      </c>
      <c r="D12" s="63" t="s">
        <v>184</v>
      </c>
      <c r="E12" s="63" t="s">
        <v>185</v>
      </c>
      <c r="F12" s="64">
        <v>6943</v>
      </c>
      <c r="G12" s="64">
        <v>220</v>
      </c>
      <c r="H12" s="42"/>
      <c r="J12" s="65" t="s">
        <v>564</v>
      </c>
      <c r="K12" s="66" t="s">
        <v>565</v>
      </c>
      <c r="L12" s="67">
        <v>2657</v>
      </c>
    </row>
    <row r="13" spans="1:12" x14ac:dyDescent="0.25">
      <c r="A13" s="63" t="s">
        <v>509</v>
      </c>
      <c r="B13" s="63" t="s">
        <v>166</v>
      </c>
      <c r="C13" s="63" t="s">
        <v>167</v>
      </c>
      <c r="D13" s="63" t="s">
        <v>190</v>
      </c>
      <c r="E13" s="63" t="s">
        <v>191</v>
      </c>
      <c r="F13" s="64">
        <v>6943</v>
      </c>
      <c r="G13" s="64">
        <v>220</v>
      </c>
      <c r="H13" s="42"/>
      <c r="J13" s="68" t="s">
        <v>566</v>
      </c>
      <c r="K13" s="69" t="s">
        <v>567</v>
      </c>
      <c r="L13" s="70">
        <v>6943</v>
      </c>
    </row>
    <row r="14" spans="1:12" x14ac:dyDescent="0.25">
      <c r="A14" s="63" t="s">
        <v>510</v>
      </c>
      <c r="B14" s="63" t="s">
        <v>172</v>
      </c>
      <c r="C14" s="63" t="s">
        <v>173</v>
      </c>
      <c r="D14" s="63" t="s">
        <v>196</v>
      </c>
      <c r="E14" s="63" t="s">
        <v>197</v>
      </c>
      <c r="F14" s="64">
        <v>6943</v>
      </c>
      <c r="G14" s="64">
        <v>220</v>
      </c>
      <c r="H14" s="42"/>
      <c r="J14" s="65" t="s">
        <v>568</v>
      </c>
      <c r="K14" s="66" t="s">
        <v>569</v>
      </c>
      <c r="L14" s="67">
        <v>6582</v>
      </c>
    </row>
    <row r="15" spans="1:12" x14ac:dyDescent="0.25">
      <c r="A15" s="63" t="s">
        <v>511</v>
      </c>
      <c r="B15" s="63" t="s">
        <v>178</v>
      </c>
      <c r="C15" s="63" t="s">
        <v>179</v>
      </c>
      <c r="D15" s="63" t="s">
        <v>202</v>
      </c>
      <c r="E15" s="63" t="s">
        <v>203</v>
      </c>
      <c r="F15" s="64">
        <v>6943</v>
      </c>
      <c r="G15" s="64">
        <v>220</v>
      </c>
      <c r="H15" s="42"/>
      <c r="J15" s="68" t="s">
        <v>570</v>
      </c>
      <c r="K15" s="69" t="s">
        <v>571</v>
      </c>
      <c r="L15" s="70">
        <v>7951</v>
      </c>
    </row>
    <row r="16" spans="1:12" x14ac:dyDescent="0.25">
      <c r="A16" s="63" t="s">
        <v>512</v>
      </c>
      <c r="B16" s="63" t="s">
        <v>208</v>
      </c>
      <c r="C16" s="63" t="s">
        <v>209</v>
      </c>
      <c r="D16" s="63" t="s">
        <v>232</v>
      </c>
      <c r="E16" s="63" t="s">
        <v>233</v>
      </c>
      <c r="F16" s="64">
        <v>6943</v>
      </c>
      <c r="G16" s="64">
        <v>220</v>
      </c>
      <c r="H16" s="42"/>
      <c r="J16" s="65" t="s">
        <v>572</v>
      </c>
      <c r="K16" s="66" t="s">
        <v>573</v>
      </c>
      <c r="L16" s="67">
        <v>602</v>
      </c>
    </row>
    <row r="17" spans="1:12" x14ac:dyDescent="0.25">
      <c r="A17" s="63" t="s">
        <v>513</v>
      </c>
      <c r="B17" s="63" t="s">
        <v>214</v>
      </c>
      <c r="C17" s="63" t="s">
        <v>215</v>
      </c>
      <c r="D17" s="63" t="s">
        <v>238</v>
      </c>
      <c r="E17" s="63" t="s">
        <v>239</v>
      </c>
      <c r="F17" s="64">
        <v>6943</v>
      </c>
      <c r="G17" s="64">
        <v>220</v>
      </c>
      <c r="H17" s="42"/>
      <c r="J17" s="68" t="s">
        <v>574</v>
      </c>
      <c r="K17" s="69" t="s">
        <v>575</v>
      </c>
      <c r="L17" s="70">
        <v>250</v>
      </c>
    </row>
    <row r="18" spans="1:12" ht="15.75" thickBot="1" x14ac:dyDescent="0.3">
      <c r="A18" s="63" t="s">
        <v>514</v>
      </c>
      <c r="B18" s="63" t="s">
        <v>220</v>
      </c>
      <c r="C18" s="63" t="s">
        <v>221</v>
      </c>
      <c r="D18" s="63" t="s">
        <v>244</v>
      </c>
      <c r="E18" s="63" t="s">
        <v>245</v>
      </c>
      <c r="F18" s="64">
        <v>6943</v>
      </c>
      <c r="G18" s="64">
        <v>220</v>
      </c>
      <c r="H18" s="42"/>
      <c r="J18" s="71" t="s">
        <v>576</v>
      </c>
      <c r="K18" s="72" t="s">
        <v>577</v>
      </c>
      <c r="L18" s="73">
        <v>118</v>
      </c>
    </row>
    <row r="19" spans="1:12" x14ac:dyDescent="0.25">
      <c r="A19" s="63" t="s">
        <v>515</v>
      </c>
      <c r="B19" s="63" t="s">
        <v>226</v>
      </c>
      <c r="C19" s="63" t="s">
        <v>227</v>
      </c>
      <c r="D19" s="63" t="s">
        <v>250</v>
      </c>
      <c r="E19" s="63" t="s">
        <v>251</v>
      </c>
      <c r="F19" s="64">
        <v>6943</v>
      </c>
      <c r="G19" s="64">
        <v>220</v>
      </c>
      <c r="H19" s="42"/>
    </row>
    <row r="20" spans="1:12" x14ac:dyDescent="0.25">
      <c r="A20" s="63" t="s">
        <v>516</v>
      </c>
      <c r="B20" s="63" t="s">
        <v>256</v>
      </c>
      <c r="C20" s="63" t="s">
        <v>257</v>
      </c>
      <c r="D20" s="63" t="s">
        <v>280</v>
      </c>
      <c r="E20" s="63" t="s">
        <v>281</v>
      </c>
      <c r="F20" s="64">
        <v>6943</v>
      </c>
      <c r="G20" s="64">
        <v>220</v>
      </c>
      <c r="H20" s="42"/>
    </row>
    <row r="21" spans="1:12" x14ac:dyDescent="0.25">
      <c r="A21" s="63" t="s">
        <v>517</v>
      </c>
      <c r="B21" s="63" t="s">
        <v>262</v>
      </c>
      <c r="C21" s="63" t="s">
        <v>263</v>
      </c>
      <c r="D21" s="63" t="s">
        <v>286</v>
      </c>
      <c r="E21" s="63" t="s">
        <v>287</v>
      </c>
      <c r="F21" s="64">
        <v>6943</v>
      </c>
      <c r="G21" s="64">
        <v>220</v>
      </c>
      <c r="H21" s="42"/>
    </row>
    <row r="22" spans="1:12" x14ac:dyDescent="0.25">
      <c r="A22" s="63" t="s">
        <v>518</v>
      </c>
      <c r="B22" s="63" t="s">
        <v>268</v>
      </c>
      <c r="C22" s="63" t="s">
        <v>269</v>
      </c>
      <c r="D22" s="63" t="s">
        <v>292</v>
      </c>
      <c r="E22" s="63" t="s">
        <v>293</v>
      </c>
      <c r="F22" s="64">
        <v>6943</v>
      </c>
      <c r="G22" s="64">
        <v>220</v>
      </c>
      <c r="H22" s="42"/>
    </row>
    <row r="23" spans="1:12" x14ac:dyDescent="0.25">
      <c r="A23" s="63" t="s">
        <v>519</v>
      </c>
      <c r="B23" s="63" t="s">
        <v>274</v>
      </c>
      <c r="C23" s="63" t="s">
        <v>275</v>
      </c>
      <c r="D23" s="63" t="s">
        <v>298</v>
      </c>
      <c r="E23" s="63" t="s">
        <v>299</v>
      </c>
      <c r="F23" s="64">
        <v>6943</v>
      </c>
      <c r="G23" s="64">
        <v>220</v>
      </c>
      <c r="H23" s="42"/>
    </row>
    <row r="24" spans="1:12" x14ac:dyDescent="0.25">
      <c r="A24" s="63" t="s">
        <v>520</v>
      </c>
      <c r="B24" s="63" t="s">
        <v>304</v>
      </c>
      <c r="C24" s="63" t="s">
        <v>305</v>
      </c>
      <c r="D24" s="63" t="s">
        <v>328</v>
      </c>
      <c r="E24" s="63" t="s">
        <v>329</v>
      </c>
      <c r="F24" s="64">
        <v>6943</v>
      </c>
      <c r="G24" s="64">
        <v>220</v>
      </c>
      <c r="H24" s="42"/>
    </row>
    <row r="25" spans="1:12" x14ac:dyDescent="0.25">
      <c r="A25" s="63" t="s">
        <v>521</v>
      </c>
      <c r="B25" s="63" t="s">
        <v>310</v>
      </c>
      <c r="C25" s="63" t="s">
        <v>311</v>
      </c>
      <c r="D25" s="63" t="s">
        <v>334</v>
      </c>
      <c r="E25" s="63" t="s">
        <v>335</v>
      </c>
      <c r="F25" s="64">
        <v>6943</v>
      </c>
      <c r="G25" s="64">
        <v>220</v>
      </c>
      <c r="H25" s="42"/>
    </row>
    <row r="26" spans="1:12" x14ac:dyDescent="0.25">
      <c r="A26" s="63" t="s">
        <v>522</v>
      </c>
      <c r="B26" s="63" t="s">
        <v>316</v>
      </c>
      <c r="C26" s="63" t="s">
        <v>317</v>
      </c>
      <c r="D26" s="63" t="s">
        <v>340</v>
      </c>
      <c r="E26" s="63" t="s">
        <v>341</v>
      </c>
      <c r="F26" s="64">
        <v>6943</v>
      </c>
      <c r="G26" s="64">
        <v>220</v>
      </c>
      <c r="H26" s="42"/>
    </row>
    <row r="27" spans="1:12" x14ac:dyDescent="0.25">
      <c r="A27" s="63" t="s">
        <v>523</v>
      </c>
      <c r="B27" s="63" t="s">
        <v>322</v>
      </c>
      <c r="C27" s="63" t="s">
        <v>323</v>
      </c>
      <c r="D27" s="63" t="s">
        <v>346</v>
      </c>
      <c r="E27" s="63" t="s">
        <v>347</v>
      </c>
      <c r="F27" s="64">
        <v>6943</v>
      </c>
      <c r="G27" s="64">
        <v>220</v>
      </c>
      <c r="H27" s="42"/>
    </row>
    <row r="28" spans="1:12" x14ac:dyDescent="0.25">
      <c r="A28" s="63" t="s">
        <v>524</v>
      </c>
      <c r="B28" s="63" t="s">
        <v>352</v>
      </c>
      <c r="C28" s="63" t="s">
        <v>353</v>
      </c>
      <c r="D28" s="63" t="s">
        <v>376</v>
      </c>
      <c r="E28" s="63" t="s">
        <v>377</v>
      </c>
      <c r="F28" s="64">
        <v>6943</v>
      </c>
      <c r="G28" s="64">
        <v>220</v>
      </c>
      <c r="H28" s="42"/>
    </row>
    <row r="29" spans="1:12" x14ac:dyDescent="0.25">
      <c r="A29" s="63" t="s">
        <v>525</v>
      </c>
      <c r="B29" s="63" t="s">
        <v>358</v>
      </c>
      <c r="C29" s="63" t="s">
        <v>359</v>
      </c>
      <c r="D29" s="63" t="s">
        <v>382</v>
      </c>
      <c r="E29" s="63" t="s">
        <v>383</v>
      </c>
      <c r="F29" s="64">
        <v>6943</v>
      </c>
      <c r="G29" s="64">
        <v>220</v>
      </c>
      <c r="H29" s="42"/>
    </row>
    <row r="30" spans="1:12" x14ac:dyDescent="0.25">
      <c r="A30" s="63" t="s">
        <v>526</v>
      </c>
      <c r="B30" s="63" t="s">
        <v>364</v>
      </c>
      <c r="C30" s="63" t="s">
        <v>365</v>
      </c>
      <c r="D30" s="63" t="s">
        <v>388</v>
      </c>
      <c r="E30" s="63" t="s">
        <v>389</v>
      </c>
      <c r="F30" s="64">
        <v>6934</v>
      </c>
      <c r="G30" s="64">
        <v>220</v>
      </c>
      <c r="H30" s="42"/>
    </row>
    <row r="31" spans="1:12" x14ac:dyDescent="0.25">
      <c r="A31" s="63" t="s">
        <v>527</v>
      </c>
      <c r="B31" s="63" t="s">
        <v>370</v>
      </c>
      <c r="C31" s="63" t="s">
        <v>371</v>
      </c>
      <c r="D31" s="63" t="s">
        <v>394</v>
      </c>
      <c r="E31" s="63" t="s">
        <v>395</v>
      </c>
      <c r="F31" s="64">
        <v>6943</v>
      </c>
      <c r="G31" s="64">
        <v>220</v>
      </c>
      <c r="H31" s="42"/>
    </row>
    <row r="32" spans="1:12" x14ac:dyDescent="0.25">
      <c r="H32" s="27"/>
    </row>
    <row r="33" spans="8:8" x14ac:dyDescent="0.25">
      <c r="H33" s="27"/>
    </row>
  </sheetData>
  <mergeCells count="1">
    <mergeCell ref="J2:L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zoomScale="86" zoomScaleNormal="86" workbookViewId="0">
      <selection activeCell="G7" sqref="G7"/>
    </sheetView>
  </sheetViews>
  <sheetFormatPr defaultRowHeight="15" x14ac:dyDescent="0.25"/>
  <cols>
    <col min="1" max="1" width="10" customWidth="1"/>
    <col min="5" max="5" width="13" customWidth="1"/>
    <col min="13" max="13" width="18.5703125" customWidth="1"/>
    <col min="14" max="14" width="14.85546875" customWidth="1"/>
    <col min="19" max="19" width="10.5703125" bestFit="1" customWidth="1"/>
  </cols>
  <sheetData>
    <row r="1" spans="1:22" x14ac:dyDescent="0.25">
      <c r="A1" s="89" t="s">
        <v>534</v>
      </c>
      <c r="B1" s="90"/>
      <c r="C1" s="90"/>
      <c r="D1" s="90"/>
      <c r="E1" s="90"/>
      <c r="F1" s="90"/>
      <c r="G1" s="91"/>
      <c r="H1" s="49"/>
      <c r="I1" s="46" t="s">
        <v>9</v>
      </c>
      <c r="J1" s="46" t="s">
        <v>10</v>
      </c>
      <c r="K1" s="46" t="s">
        <v>11</v>
      </c>
      <c r="L1" s="47" t="s">
        <v>400</v>
      </c>
      <c r="M1" s="46" t="s">
        <v>12</v>
      </c>
      <c r="N1" s="46" t="s">
        <v>538</v>
      </c>
      <c r="O1" s="46" t="s">
        <v>15</v>
      </c>
      <c r="P1" s="46" t="s">
        <v>16</v>
      </c>
      <c r="Q1" s="46" t="s">
        <v>17</v>
      </c>
      <c r="R1" s="47" t="s">
        <v>496</v>
      </c>
      <c r="S1" s="46" t="s">
        <v>18</v>
      </c>
      <c r="T1" s="46" t="s">
        <v>536</v>
      </c>
      <c r="U1" s="49"/>
      <c r="V1" s="49"/>
    </row>
    <row r="2" spans="1:22" x14ac:dyDescent="0.25">
      <c r="A2" s="48" t="s">
        <v>9</v>
      </c>
      <c r="B2" s="48" t="s">
        <v>10</v>
      </c>
      <c r="C2" s="48" t="s">
        <v>11</v>
      </c>
      <c r="D2" s="47" t="s">
        <v>400</v>
      </c>
      <c r="E2" s="48" t="s">
        <v>12</v>
      </c>
      <c r="F2" s="48" t="s">
        <v>533</v>
      </c>
      <c r="G2" s="48" t="s">
        <v>22</v>
      </c>
      <c r="H2" s="22"/>
      <c r="I2" s="50" t="str">
        <f>Calculation!D2</f>
        <v>A01</v>
      </c>
      <c r="J2" s="50" t="str">
        <f>Calculation!E2</f>
        <v>A02</v>
      </c>
      <c r="K2" s="50" t="str">
        <f>Calculation!F2</f>
        <v>B01</v>
      </c>
      <c r="L2" s="50" t="str">
        <f>Calculation!G2</f>
        <v>B02</v>
      </c>
      <c r="M2" s="50" t="str">
        <f>Calculation!H2</f>
        <v>standard1</v>
      </c>
      <c r="N2" s="50">
        <f>Calculation!I2</f>
        <v>10</v>
      </c>
      <c r="O2" s="50">
        <f>Calculation!J2</f>
        <v>11.2</v>
      </c>
      <c r="P2" s="50">
        <f>Calculation!K2</f>
        <v>11.2</v>
      </c>
      <c r="Q2" s="50">
        <f>Calculation!L2</f>
        <v>11.2</v>
      </c>
      <c r="R2" s="50">
        <f>Calculation!M2</f>
        <v>11.2</v>
      </c>
      <c r="S2" s="50">
        <f>Calculation!N2</f>
        <v>11.2</v>
      </c>
      <c r="T2" s="50">
        <f>Calculation!O2</f>
        <v>0</v>
      </c>
      <c r="U2" s="49"/>
      <c r="V2" s="49"/>
    </row>
    <row r="3" spans="1:22" x14ac:dyDescent="0.25">
      <c r="A3" s="50" t="str">
        <f>Calculation!D187</f>
        <v>A11</v>
      </c>
      <c r="B3" s="50" t="str">
        <f>Calculation!E187</f>
        <v>A12</v>
      </c>
      <c r="C3" s="50" t="str">
        <f>Calculation!F187</f>
        <v>B11</v>
      </c>
      <c r="D3" s="50" t="str">
        <f>Calculation!G187</f>
        <v>B12</v>
      </c>
      <c r="E3" s="50" t="str">
        <f>Calculation!H187</f>
        <v>NTC</v>
      </c>
      <c r="F3" s="58">
        <f>Calculation!M187</f>
        <v>40</v>
      </c>
      <c r="G3" s="58" t="str">
        <f>IF(F3&gt;29,"Pass","Fail")</f>
        <v>Pass</v>
      </c>
      <c r="H3" s="74"/>
      <c r="I3" s="50" t="str">
        <f>Calculation!D3</f>
        <v>A03</v>
      </c>
      <c r="J3" s="50" t="str">
        <f>Calculation!E3</f>
        <v>A04</v>
      </c>
      <c r="K3" s="50" t="str">
        <f>Calculation!F3</f>
        <v>B03</v>
      </c>
      <c r="L3" s="50" t="str">
        <f>Calculation!G3</f>
        <v>B04</v>
      </c>
      <c r="M3" s="50" t="str">
        <f>Calculation!H3</f>
        <v>standard2</v>
      </c>
      <c r="N3" s="50">
        <f>Calculation!I3</f>
        <v>100</v>
      </c>
      <c r="O3" s="50">
        <f>Calculation!J3</f>
        <v>14.5</v>
      </c>
      <c r="P3" s="50">
        <f>Calculation!K3</f>
        <v>14.5</v>
      </c>
      <c r="Q3" s="50">
        <f>Calculation!L3</f>
        <v>14.5</v>
      </c>
      <c r="R3" s="50">
        <f>Calculation!M3</f>
        <v>14.5</v>
      </c>
      <c r="S3" s="50">
        <f>Calculation!N3</f>
        <v>14.5</v>
      </c>
      <c r="T3" s="50">
        <f>Calculation!O3</f>
        <v>0</v>
      </c>
      <c r="U3" s="49"/>
      <c r="V3" s="49"/>
    </row>
    <row r="4" spans="1:22" x14ac:dyDescent="0.25">
      <c r="A4" s="49"/>
      <c r="B4" s="49"/>
      <c r="C4" s="49"/>
      <c r="D4" s="49"/>
      <c r="E4" s="49"/>
      <c r="F4" s="49"/>
      <c r="G4" s="49"/>
      <c r="H4" s="49"/>
      <c r="I4" s="50" t="str">
        <f>Calculation!D4</f>
        <v>A05</v>
      </c>
      <c r="J4" s="50" t="str">
        <f>Calculation!E4</f>
        <v>A06</v>
      </c>
      <c r="K4" s="50" t="str">
        <f>Calculation!F4</f>
        <v>B05</v>
      </c>
      <c r="L4" s="50" t="str">
        <f>Calculation!G4</f>
        <v>B06</v>
      </c>
      <c r="M4" s="50" t="str">
        <f>Calculation!H4</f>
        <v>standard3</v>
      </c>
      <c r="N4" s="50">
        <f>Calculation!I4</f>
        <v>1000</v>
      </c>
      <c r="O4" s="50">
        <f>Calculation!J4</f>
        <v>17.8</v>
      </c>
      <c r="P4" s="50">
        <f>Calculation!K4</f>
        <v>17.8</v>
      </c>
      <c r="Q4" s="50">
        <f>Calculation!L4</f>
        <v>17.8</v>
      </c>
      <c r="R4" s="50">
        <f>Calculation!M4</f>
        <v>17.8</v>
      </c>
      <c r="S4" s="50">
        <f>Calculation!N4</f>
        <v>17.8</v>
      </c>
      <c r="T4" s="50">
        <f>Calculation!O4</f>
        <v>0</v>
      </c>
      <c r="U4" s="49"/>
      <c r="V4" s="49"/>
    </row>
    <row r="5" spans="1:22" x14ac:dyDescent="0.25">
      <c r="A5" s="49"/>
      <c r="B5" s="49"/>
      <c r="C5" s="49"/>
      <c r="D5" s="49"/>
      <c r="E5" s="49"/>
      <c r="F5" s="49"/>
      <c r="G5" s="49"/>
      <c r="H5" s="49"/>
      <c r="I5" s="50" t="str">
        <f>Calculation!D5</f>
        <v>A07</v>
      </c>
      <c r="J5" s="50" t="str">
        <f>Calculation!E5</f>
        <v>A08</v>
      </c>
      <c r="K5" s="50" t="str">
        <f>Calculation!F5</f>
        <v>B07</v>
      </c>
      <c r="L5" s="50" t="str">
        <f>Calculation!G5</f>
        <v>B08</v>
      </c>
      <c r="M5" s="50" t="str">
        <f>Calculation!H5</f>
        <v>standard4</v>
      </c>
      <c r="N5" s="50">
        <f>Calculation!I5</f>
        <v>10000</v>
      </c>
      <c r="O5" s="50">
        <f>Calculation!J5</f>
        <v>21.1</v>
      </c>
      <c r="P5" s="50">
        <f>Calculation!K5</f>
        <v>21.2</v>
      </c>
      <c r="Q5" s="50">
        <f>Calculation!L5</f>
        <v>21.1</v>
      </c>
      <c r="R5" s="50">
        <f>Calculation!M5</f>
        <v>21.2</v>
      </c>
      <c r="S5" s="50">
        <f>Calculation!N5</f>
        <v>21.15</v>
      </c>
      <c r="T5" s="50">
        <f>Calculation!O5</f>
        <v>5.7735026918961353E-2</v>
      </c>
      <c r="U5" s="49"/>
      <c r="V5" s="49"/>
    </row>
    <row r="6" spans="1:22" x14ac:dyDescent="0.25">
      <c r="A6" s="92" t="s">
        <v>541</v>
      </c>
      <c r="B6" s="92"/>
      <c r="C6" s="92"/>
      <c r="D6" s="92"/>
      <c r="E6" s="92"/>
      <c r="F6" s="49"/>
      <c r="G6" s="49"/>
      <c r="H6" s="49"/>
      <c r="I6" s="50" t="str">
        <f>Calculation!D6</f>
        <v>A09</v>
      </c>
      <c r="J6" s="50" t="str">
        <f>Calculation!E6</f>
        <v>A10</v>
      </c>
      <c r="K6" s="50" t="str">
        <f>Calculation!F6</f>
        <v>B09</v>
      </c>
      <c r="L6" s="50" t="str">
        <f>Calculation!G6</f>
        <v>B10</v>
      </c>
      <c r="M6" s="50" t="str">
        <f>Calculation!H6</f>
        <v>standard5</v>
      </c>
      <c r="N6" s="50">
        <f>Calculation!I6</f>
        <v>100000</v>
      </c>
      <c r="O6" s="50">
        <f>Calculation!J6</f>
        <v>24.4</v>
      </c>
      <c r="P6" s="50">
        <f>Calculation!K6</f>
        <v>24.5</v>
      </c>
      <c r="Q6" s="50">
        <f>Calculation!L6</f>
        <v>24.4</v>
      </c>
      <c r="R6" s="50">
        <f>Calculation!M6</f>
        <v>24.5</v>
      </c>
      <c r="S6" s="50">
        <f>Calculation!N6</f>
        <v>24.45</v>
      </c>
      <c r="T6" s="50">
        <f>Calculation!O6</f>
        <v>5.77350269189634E-2</v>
      </c>
      <c r="U6" s="49"/>
      <c r="V6" s="49"/>
    </row>
    <row r="7" spans="1:22" x14ac:dyDescent="0.25">
      <c r="A7" s="49"/>
      <c r="B7" s="49"/>
      <c r="C7" s="49"/>
      <c r="D7" s="49"/>
      <c r="E7" s="49"/>
      <c r="F7" s="49"/>
      <c r="G7" s="59"/>
      <c r="H7" s="49"/>
      <c r="I7" s="50" t="str">
        <f>Calculation!D7</f>
        <v>A15</v>
      </c>
      <c r="J7" s="50" t="str">
        <f>Calculation!E7</f>
        <v>A16</v>
      </c>
      <c r="K7" s="50" t="str">
        <f>Calculation!F7</f>
        <v>B15</v>
      </c>
      <c r="L7" s="50" t="str">
        <f>Calculation!G7</f>
        <v>B16</v>
      </c>
      <c r="M7" s="50" t="str">
        <f>Calculation!H7</f>
        <v>library1 dilution1</v>
      </c>
      <c r="N7" s="50">
        <f>Calculation!I7</f>
        <v>2000</v>
      </c>
      <c r="O7" s="50">
        <f>Calculation!J7</f>
        <v>12.2</v>
      </c>
      <c r="P7" s="50">
        <f>Calculation!K7</f>
        <v>12.2</v>
      </c>
      <c r="Q7" s="50">
        <f>Calculation!L7</f>
        <v>12.2</v>
      </c>
      <c r="R7" s="50">
        <f>Calculation!M7</f>
        <v>12.2</v>
      </c>
      <c r="S7" s="50">
        <f>Calculation!N7</f>
        <v>12.2</v>
      </c>
      <c r="T7" s="50">
        <f>Calculation!O7</f>
        <v>0</v>
      </c>
      <c r="U7" s="49"/>
      <c r="V7" s="49"/>
    </row>
    <row r="8" spans="1:22" x14ac:dyDescent="0.25">
      <c r="A8" s="46" t="str">
        <f>Calculation!U1</f>
        <v>Slope</v>
      </c>
      <c r="B8" s="46" t="str">
        <f>Calculation!V1</f>
        <v>Intercept</v>
      </c>
      <c r="C8" s="46" t="str">
        <f>Calculation!W1</f>
        <v>RSQ</v>
      </c>
      <c r="D8" s="46" t="str">
        <f>Calculation!X1</f>
        <v>Efficiency</v>
      </c>
      <c r="E8" s="75" t="s">
        <v>22</v>
      </c>
      <c r="F8" s="49"/>
      <c r="G8" s="49"/>
      <c r="H8" s="49"/>
      <c r="I8" s="50" t="str">
        <f>Calculation!D8</f>
        <v>A17</v>
      </c>
      <c r="J8" s="50" t="str">
        <f>Calculation!E8</f>
        <v>A18</v>
      </c>
      <c r="K8" s="50" t="str">
        <f>Calculation!F8</f>
        <v>B17</v>
      </c>
      <c r="L8" s="50" t="str">
        <f>Calculation!G8</f>
        <v>B18</v>
      </c>
      <c r="M8" s="50" t="str">
        <f>Calculation!H8</f>
        <v>library1 dilution2</v>
      </c>
      <c r="N8" s="50">
        <f>Calculation!I8</f>
        <v>20000</v>
      </c>
      <c r="O8" s="50">
        <f>Calculation!J8</f>
        <v>15.6</v>
      </c>
      <c r="P8" s="50">
        <f>Calculation!K8</f>
        <v>15.7</v>
      </c>
      <c r="Q8" s="50">
        <f>Calculation!L8</f>
        <v>15.6</v>
      </c>
      <c r="R8" s="50">
        <f>Calculation!M8</f>
        <v>15.7</v>
      </c>
      <c r="S8" s="50">
        <f>Calculation!N8</f>
        <v>15.649999999999999</v>
      </c>
      <c r="T8" s="50">
        <f>Calculation!O8</f>
        <v>5.7735026918962373E-2</v>
      </c>
      <c r="U8" s="49"/>
      <c r="V8" s="49"/>
    </row>
    <row r="9" spans="1:22" x14ac:dyDescent="0.25">
      <c r="A9" s="50">
        <f>Calculation!U2</f>
        <v>-3.3149999999999999</v>
      </c>
      <c r="B9" s="50">
        <f>Calculation!V2</f>
        <v>7.875</v>
      </c>
      <c r="C9" s="50">
        <f>Calculation!W2</f>
        <v>0.99999317517949249</v>
      </c>
      <c r="D9" s="50">
        <f>Calculation!X2</f>
        <v>1.0028993480555553</v>
      </c>
      <c r="E9" s="60" t="str">
        <f>IF(AND(A9&gt;-3.6,A9&lt;-3.1),"Pass","Fail")</f>
        <v>Pass</v>
      </c>
      <c r="F9" s="49"/>
      <c r="G9" s="49"/>
      <c r="H9" s="49"/>
      <c r="I9" s="50" t="str">
        <f>Calculation!D9</f>
        <v>A21</v>
      </c>
      <c r="J9" s="50" t="str">
        <f>Calculation!E9</f>
        <v>A22</v>
      </c>
      <c r="K9" s="50" t="str">
        <f>Calculation!F9</f>
        <v>B21</v>
      </c>
      <c r="L9" s="50" t="str">
        <f>Calculation!G9</f>
        <v>B22</v>
      </c>
      <c r="M9" s="50" t="str">
        <f>Calculation!H9</f>
        <v>library2 dilution1</v>
      </c>
      <c r="N9" s="50">
        <f>Calculation!I9</f>
        <v>2000</v>
      </c>
      <c r="O9" s="50">
        <f>Calculation!J9</f>
        <v>12.2</v>
      </c>
      <c r="P9" s="50">
        <f>Calculation!K9</f>
        <v>12.2</v>
      </c>
      <c r="Q9" s="50">
        <f>Calculation!L9</f>
        <v>12.2</v>
      </c>
      <c r="R9" s="50">
        <f>Calculation!M9</f>
        <v>12.2</v>
      </c>
      <c r="S9" s="50">
        <f>Calculation!N9</f>
        <v>12.2</v>
      </c>
      <c r="T9" s="50">
        <f>Calculation!O9</f>
        <v>0</v>
      </c>
      <c r="U9" s="49"/>
      <c r="V9" s="49"/>
    </row>
    <row r="10" spans="1:22" x14ac:dyDescent="0.25">
      <c r="A10" s="49"/>
      <c r="B10" s="49"/>
      <c r="C10" s="49"/>
      <c r="D10" s="49"/>
      <c r="E10" s="49"/>
      <c r="F10" s="49"/>
      <c r="G10" s="49"/>
      <c r="H10" s="49"/>
      <c r="I10" s="50" t="str">
        <f>Calculation!D10</f>
        <v>A23</v>
      </c>
      <c r="J10" s="50" t="str">
        <f>Calculation!E10</f>
        <v>A24</v>
      </c>
      <c r="K10" s="50" t="str">
        <f>Calculation!F10</f>
        <v>B23</v>
      </c>
      <c r="L10" s="50" t="str">
        <f>Calculation!G10</f>
        <v>B24</v>
      </c>
      <c r="M10" s="50" t="str">
        <f>Calculation!H10</f>
        <v>library2 dilution2</v>
      </c>
      <c r="N10" s="50">
        <f>Calculation!I10</f>
        <v>20000</v>
      </c>
      <c r="O10" s="50">
        <f>Calculation!J10</f>
        <v>15.6</v>
      </c>
      <c r="P10" s="50">
        <f>Calculation!K10</f>
        <v>15.7</v>
      </c>
      <c r="Q10" s="50">
        <f>Calculation!L10</f>
        <v>15.6</v>
      </c>
      <c r="R10" s="50">
        <f>Calculation!M10</f>
        <v>15.7</v>
      </c>
      <c r="S10" s="50">
        <f>Calculation!N10</f>
        <v>15.649999999999999</v>
      </c>
      <c r="T10" s="50">
        <f>Calculation!O10</f>
        <v>5.7735026918962373E-2</v>
      </c>
      <c r="U10" s="49"/>
      <c r="V10" s="49"/>
    </row>
    <row r="11" spans="1:22" x14ac:dyDescent="0.25">
      <c r="A11" s="49"/>
      <c r="B11" s="49"/>
      <c r="C11" s="49"/>
      <c r="D11" s="49"/>
      <c r="E11" s="49"/>
      <c r="F11" s="49"/>
      <c r="G11" s="49"/>
      <c r="H11" s="49"/>
      <c r="I11" s="50" t="str">
        <f>Calculation!D11</f>
        <v>C03</v>
      </c>
      <c r="J11" s="50" t="str">
        <f>Calculation!E11</f>
        <v>C04</v>
      </c>
      <c r="K11" s="50" t="str">
        <f>Calculation!F11</f>
        <v>D03</v>
      </c>
      <c r="L11" s="50" t="str">
        <f>Calculation!G11</f>
        <v>D04</v>
      </c>
      <c r="M11" s="50" t="str">
        <f>Calculation!H11</f>
        <v>library3 dilution1</v>
      </c>
      <c r="N11" s="50">
        <f>Calculation!I11</f>
        <v>2000</v>
      </c>
      <c r="O11" s="50">
        <f>Calculation!J11</f>
        <v>12.2</v>
      </c>
      <c r="P11" s="50">
        <f>Calculation!K11</f>
        <v>12.2</v>
      </c>
      <c r="Q11" s="50">
        <f>Calculation!L11</f>
        <v>12.2</v>
      </c>
      <c r="R11" s="50">
        <f>Calculation!M11</f>
        <v>12.2</v>
      </c>
      <c r="S11" s="50">
        <f>Calculation!N11</f>
        <v>12.2</v>
      </c>
      <c r="T11" s="50">
        <f>Calculation!O11</f>
        <v>0</v>
      </c>
      <c r="U11" s="49"/>
      <c r="V11" s="49"/>
    </row>
    <row r="12" spans="1:22" x14ac:dyDescent="0.25">
      <c r="A12" s="49"/>
      <c r="B12" s="49"/>
      <c r="C12" s="49"/>
      <c r="D12" s="49"/>
      <c r="E12" s="49"/>
      <c r="F12" s="49"/>
      <c r="G12" s="49"/>
      <c r="H12" s="49"/>
      <c r="I12" s="50" t="str">
        <f>Calculation!D12</f>
        <v>C05</v>
      </c>
      <c r="J12" s="50" t="str">
        <f>Calculation!E12</f>
        <v>C06</v>
      </c>
      <c r="K12" s="50" t="str">
        <f>Calculation!F12</f>
        <v>D05</v>
      </c>
      <c r="L12" s="50" t="str">
        <f>Calculation!G12</f>
        <v>D06</v>
      </c>
      <c r="M12" s="50" t="str">
        <f>Calculation!H12</f>
        <v>library3 dilution2</v>
      </c>
      <c r="N12" s="50">
        <f>Calculation!I12</f>
        <v>20000</v>
      </c>
      <c r="O12" s="50">
        <f>Calculation!J12</f>
        <v>15.6</v>
      </c>
      <c r="P12" s="50">
        <f>Calculation!K12</f>
        <v>15.7</v>
      </c>
      <c r="Q12" s="50">
        <f>Calculation!L12</f>
        <v>15.6</v>
      </c>
      <c r="R12" s="50">
        <f>Calculation!M12</f>
        <v>15.7</v>
      </c>
      <c r="S12" s="50">
        <f>Calculation!N12</f>
        <v>15.649999999999999</v>
      </c>
      <c r="T12" s="50">
        <f>Calculation!O12</f>
        <v>5.7735026918962373E-2</v>
      </c>
      <c r="U12" s="49"/>
      <c r="V12" s="49"/>
    </row>
    <row r="13" spans="1:22" x14ac:dyDescent="0.25">
      <c r="A13" s="49"/>
      <c r="B13" s="49"/>
      <c r="C13" s="49"/>
      <c r="D13" s="49"/>
      <c r="E13" s="49"/>
      <c r="F13" s="49"/>
      <c r="G13" s="49"/>
      <c r="H13" s="49"/>
      <c r="I13" s="50" t="str">
        <f>Calculation!D13</f>
        <v>C09</v>
      </c>
      <c r="J13" s="50" t="str">
        <f>Calculation!E13</f>
        <v>C10</v>
      </c>
      <c r="K13" s="50" t="str">
        <f>Calculation!F13</f>
        <v>D09</v>
      </c>
      <c r="L13" s="50" t="str">
        <f>Calculation!G13</f>
        <v>D10</v>
      </c>
      <c r="M13" s="50" t="str">
        <f>Calculation!H13</f>
        <v>library4 dilution1</v>
      </c>
      <c r="N13" s="50">
        <f>Calculation!I13</f>
        <v>2000</v>
      </c>
      <c r="O13" s="50">
        <f>Calculation!J13</f>
        <v>12.2</v>
      </c>
      <c r="P13" s="50">
        <f>Calculation!K13</f>
        <v>12.2</v>
      </c>
      <c r="Q13" s="50">
        <f>Calculation!L13</f>
        <v>12.2</v>
      </c>
      <c r="R13" s="50">
        <f>Calculation!M13</f>
        <v>12.2</v>
      </c>
      <c r="S13" s="50">
        <f>Calculation!N13</f>
        <v>12.2</v>
      </c>
      <c r="T13" s="50">
        <f>Calculation!O13</f>
        <v>0</v>
      </c>
      <c r="U13" s="49"/>
      <c r="V13" s="49"/>
    </row>
    <row r="14" spans="1:22" x14ac:dyDescent="0.25">
      <c r="A14" s="49"/>
      <c r="B14" s="49"/>
      <c r="C14" s="49"/>
      <c r="D14" s="49"/>
      <c r="E14" s="49"/>
      <c r="F14" s="49"/>
      <c r="G14" s="49"/>
      <c r="H14" s="49"/>
      <c r="I14" s="50" t="str">
        <f>Calculation!D14</f>
        <v>C11</v>
      </c>
      <c r="J14" s="50" t="str">
        <f>Calculation!E14</f>
        <v>C12</v>
      </c>
      <c r="K14" s="50" t="str">
        <f>Calculation!F14</f>
        <v>D11</v>
      </c>
      <c r="L14" s="50" t="str">
        <f>Calculation!G14</f>
        <v>D12</v>
      </c>
      <c r="M14" s="50" t="str">
        <f>Calculation!H14</f>
        <v>library4 dilution2</v>
      </c>
      <c r="N14" s="50">
        <f>Calculation!I14</f>
        <v>20000</v>
      </c>
      <c r="O14" s="50">
        <f>Calculation!J14</f>
        <v>15.6</v>
      </c>
      <c r="P14" s="50">
        <f>Calculation!K14</f>
        <v>15.7</v>
      </c>
      <c r="Q14" s="50">
        <f>Calculation!L14</f>
        <v>15.6</v>
      </c>
      <c r="R14" s="50">
        <f>Calculation!M14</f>
        <v>15.7</v>
      </c>
      <c r="S14" s="50">
        <f>Calculation!N14</f>
        <v>15.649999999999999</v>
      </c>
      <c r="T14" s="50">
        <f>Calculation!O14</f>
        <v>5.7735026918962373E-2</v>
      </c>
      <c r="U14" s="49"/>
      <c r="V14" s="49"/>
    </row>
    <row r="15" spans="1:22" x14ac:dyDescent="0.25">
      <c r="A15" s="49"/>
      <c r="B15" s="49"/>
      <c r="C15" s="49"/>
      <c r="D15" s="49"/>
      <c r="E15" s="49"/>
      <c r="F15" s="49"/>
      <c r="G15" s="49"/>
      <c r="H15" s="49"/>
      <c r="I15" s="50" t="str">
        <f>Calculation!D15</f>
        <v>C15</v>
      </c>
      <c r="J15" s="50" t="str">
        <f>Calculation!E15</f>
        <v>C16</v>
      </c>
      <c r="K15" s="50" t="str">
        <f>Calculation!F15</f>
        <v>D15</v>
      </c>
      <c r="L15" s="50" t="str">
        <f>Calculation!G15</f>
        <v>D16</v>
      </c>
      <c r="M15" s="50" t="str">
        <f>Calculation!H15</f>
        <v>library5 dilution1</v>
      </c>
      <c r="N15" s="50">
        <f>Calculation!I15</f>
        <v>2000</v>
      </c>
      <c r="O15" s="50">
        <f>Calculation!J15</f>
        <v>12.2</v>
      </c>
      <c r="P15" s="50">
        <f>Calculation!K15</f>
        <v>12.2</v>
      </c>
      <c r="Q15" s="50">
        <f>Calculation!L15</f>
        <v>12.2</v>
      </c>
      <c r="R15" s="50">
        <f>Calculation!M15</f>
        <v>12.2</v>
      </c>
      <c r="S15" s="50">
        <f>Calculation!N15</f>
        <v>12.2</v>
      </c>
      <c r="T15" s="50">
        <f>Calculation!O15</f>
        <v>0</v>
      </c>
      <c r="U15" s="49"/>
      <c r="V15" s="49"/>
    </row>
    <row r="16" spans="1:22" x14ac:dyDescent="0.25">
      <c r="A16" s="49"/>
      <c r="B16" s="49"/>
      <c r="C16" s="49"/>
      <c r="D16" s="49"/>
      <c r="E16" s="49"/>
      <c r="F16" s="49"/>
      <c r="G16" s="49"/>
      <c r="H16" s="49"/>
      <c r="I16" s="50" t="str">
        <f>Calculation!D16</f>
        <v>C17</v>
      </c>
      <c r="J16" s="50" t="str">
        <f>Calculation!E16</f>
        <v>C18</v>
      </c>
      <c r="K16" s="50" t="str">
        <f>Calculation!F16</f>
        <v>D17</v>
      </c>
      <c r="L16" s="50" t="str">
        <f>Calculation!G16</f>
        <v>D18</v>
      </c>
      <c r="M16" s="50" t="str">
        <f>Calculation!H16</f>
        <v>library5 dilution2</v>
      </c>
      <c r="N16" s="50">
        <f>Calculation!I16</f>
        <v>20000</v>
      </c>
      <c r="O16" s="50">
        <f>Calculation!J16</f>
        <v>15.6</v>
      </c>
      <c r="P16" s="50">
        <f>Calculation!K16</f>
        <v>15.7</v>
      </c>
      <c r="Q16" s="50">
        <f>Calculation!L16</f>
        <v>15.6</v>
      </c>
      <c r="R16" s="50">
        <f>Calculation!M16</f>
        <v>15.7</v>
      </c>
      <c r="S16" s="50">
        <f>Calculation!N16</f>
        <v>15.649999999999999</v>
      </c>
      <c r="T16" s="50">
        <f>Calculation!O16</f>
        <v>5.7735026918962373E-2</v>
      </c>
      <c r="U16" s="49"/>
      <c r="V16" s="49"/>
    </row>
    <row r="17" spans="1:22" x14ac:dyDescent="0.25">
      <c r="A17" s="49"/>
      <c r="B17" s="49"/>
      <c r="C17" s="49"/>
      <c r="D17" s="49"/>
      <c r="E17" s="49"/>
      <c r="F17" s="49"/>
      <c r="G17" s="49"/>
      <c r="H17" s="49"/>
      <c r="I17" s="50" t="str">
        <f>Calculation!D17</f>
        <v>C21</v>
      </c>
      <c r="J17" s="50" t="str">
        <f>Calculation!E17</f>
        <v>C22</v>
      </c>
      <c r="K17" s="50" t="str">
        <f>Calculation!F17</f>
        <v>D21</v>
      </c>
      <c r="L17" s="50" t="str">
        <f>Calculation!G17</f>
        <v>D22</v>
      </c>
      <c r="M17" s="50" t="str">
        <f>Calculation!H17</f>
        <v>library6 dilution1</v>
      </c>
      <c r="N17" s="50">
        <f>Calculation!I17</f>
        <v>2000</v>
      </c>
      <c r="O17" s="50">
        <f>Calculation!J17</f>
        <v>12.2</v>
      </c>
      <c r="P17" s="50">
        <f>Calculation!K17</f>
        <v>12.2</v>
      </c>
      <c r="Q17" s="50">
        <f>Calculation!L17</f>
        <v>12.2</v>
      </c>
      <c r="R17" s="50">
        <f>Calculation!M17</f>
        <v>12.2</v>
      </c>
      <c r="S17" s="50">
        <f>Calculation!N17</f>
        <v>12.2</v>
      </c>
      <c r="T17" s="50">
        <f>Calculation!O17</f>
        <v>0</v>
      </c>
      <c r="U17" s="49"/>
      <c r="V17" s="49"/>
    </row>
    <row r="18" spans="1:22" x14ac:dyDescent="0.25">
      <c r="A18" s="49"/>
      <c r="B18" s="49"/>
      <c r="C18" s="49"/>
      <c r="D18" s="49"/>
      <c r="E18" s="49"/>
      <c r="F18" s="49"/>
      <c r="G18" s="49"/>
      <c r="H18" s="49"/>
      <c r="I18" s="50" t="str">
        <f>Calculation!D18</f>
        <v>C23</v>
      </c>
      <c r="J18" s="50" t="str">
        <f>Calculation!E18</f>
        <v>C24</v>
      </c>
      <c r="K18" s="50" t="str">
        <f>Calculation!F18</f>
        <v>D23</v>
      </c>
      <c r="L18" s="50" t="str">
        <f>Calculation!G18</f>
        <v>D24</v>
      </c>
      <c r="M18" s="50" t="str">
        <f>Calculation!H18</f>
        <v>library6 dilution2</v>
      </c>
      <c r="N18" s="50">
        <f>Calculation!I18</f>
        <v>20000</v>
      </c>
      <c r="O18" s="50">
        <f>Calculation!J18</f>
        <v>15.6</v>
      </c>
      <c r="P18" s="50">
        <f>Calculation!K18</f>
        <v>15.7</v>
      </c>
      <c r="Q18" s="50">
        <f>Calculation!L18</f>
        <v>15.6</v>
      </c>
      <c r="R18" s="50">
        <f>Calculation!M18</f>
        <v>15.7</v>
      </c>
      <c r="S18" s="50">
        <f>Calculation!N18</f>
        <v>15.649999999999999</v>
      </c>
      <c r="T18" s="50">
        <f>Calculation!O18</f>
        <v>5.7735026918962373E-2</v>
      </c>
      <c r="U18" s="49"/>
      <c r="V18" s="49"/>
    </row>
    <row r="19" spans="1:22" x14ac:dyDescent="0.25">
      <c r="A19" s="49"/>
      <c r="B19" s="49"/>
      <c r="C19" s="49"/>
      <c r="D19" s="49"/>
      <c r="E19" s="49"/>
      <c r="F19" s="49"/>
      <c r="G19" s="49"/>
      <c r="H19" s="49"/>
      <c r="I19" s="50" t="str">
        <f>Calculation!D19</f>
        <v>E03</v>
      </c>
      <c r="J19" s="50" t="str">
        <f>Calculation!E19</f>
        <v>E04</v>
      </c>
      <c r="K19" s="50" t="str">
        <f>Calculation!F19</f>
        <v>F03</v>
      </c>
      <c r="L19" s="50" t="str">
        <f>Calculation!G19</f>
        <v>F04</v>
      </c>
      <c r="M19" s="50" t="str">
        <f>Calculation!H19</f>
        <v>library7 dilution1</v>
      </c>
      <c r="N19" s="50">
        <f>Calculation!I19</f>
        <v>2000</v>
      </c>
      <c r="O19" s="50">
        <f>Calculation!J19</f>
        <v>12.2</v>
      </c>
      <c r="P19" s="50">
        <f>Calculation!K19</f>
        <v>12.2</v>
      </c>
      <c r="Q19" s="50">
        <f>Calculation!L19</f>
        <v>12.2</v>
      </c>
      <c r="R19" s="50">
        <f>Calculation!M19</f>
        <v>12.2</v>
      </c>
      <c r="S19" s="50">
        <f>Calculation!N19</f>
        <v>12.2</v>
      </c>
      <c r="T19" s="50">
        <f>Calculation!O19</f>
        <v>0</v>
      </c>
      <c r="U19" s="49"/>
      <c r="V19" s="49"/>
    </row>
    <row r="20" spans="1:22" x14ac:dyDescent="0.25">
      <c r="A20" s="49"/>
      <c r="B20" s="49"/>
      <c r="C20" s="49"/>
      <c r="D20" s="49"/>
      <c r="E20" s="49"/>
      <c r="F20" s="49"/>
      <c r="G20" s="49"/>
      <c r="H20" s="49"/>
      <c r="I20" s="50" t="str">
        <f>Calculation!D20</f>
        <v>E05</v>
      </c>
      <c r="J20" s="50" t="str">
        <f>Calculation!E20</f>
        <v>E06</v>
      </c>
      <c r="K20" s="50" t="str">
        <f>Calculation!F20</f>
        <v>F05</v>
      </c>
      <c r="L20" s="50" t="str">
        <f>Calculation!G20</f>
        <v>F06</v>
      </c>
      <c r="M20" s="50" t="str">
        <f>Calculation!H20</f>
        <v>library7 dilution2</v>
      </c>
      <c r="N20" s="50">
        <f>Calculation!I20</f>
        <v>20000</v>
      </c>
      <c r="O20" s="50">
        <f>Calculation!J20</f>
        <v>15.6</v>
      </c>
      <c r="P20" s="50">
        <f>Calculation!K20</f>
        <v>15.7</v>
      </c>
      <c r="Q20" s="50">
        <f>Calculation!L20</f>
        <v>15.6</v>
      </c>
      <c r="R20" s="50">
        <f>Calculation!M20</f>
        <v>15.7</v>
      </c>
      <c r="S20" s="50">
        <f>Calculation!N20</f>
        <v>15.649999999999999</v>
      </c>
      <c r="T20" s="50">
        <f>Calculation!O20</f>
        <v>5.7735026918962373E-2</v>
      </c>
      <c r="U20" s="49"/>
      <c r="V20" s="49"/>
    </row>
    <row r="21" spans="1:22" x14ac:dyDescent="0.25">
      <c r="A21" s="49"/>
      <c r="B21" s="49"/>
      <c r="C21" s="49"/>
      <c r="D21" s="49"/>
      <c r="E21" s="49"/>
      <c r="F21" s="49"/>
      <c r="G21" s="49"/>
      <c r="H21" s="49"/>
      <c r="I21" s="50" t="str">
        <f>Calculation!D21</f>
        <v>E09</v>
      </c>
      <c r="J21" s="50" t="str">
        <f>Calculation!E21</f>
        <v>E10</v>
      </c>
      <c r="K21" s="50" t="str">
        <f>Calculation!F21</f>
        <v>F09</v>
      </c>
      <c r="L21" s="50" t="str">
        <f>Calculation!G21</f>
        <v>F10</v>
      </c>
      <c r="M21" s="50" t="str">
        <f>Calculation!H21</f>
        <v>library8 dilution1</v>
      </c>
      <c r="N21" s="50">
        <f>Calculation!I21</f>
        <v>2000</v>
      </c>
      <c r="O21" s="50">
        <f>Calculation!J21</f>
        <v>12.2</v>
      </c>
      <c r="P21" s="50">
        <f>Calculation!K21</f>
        <v>12.2</v>
      </c>
      <c r="Q21" s="50">
        <f>Calculation!L21</f>
        <v>12.2</v>
      </c>
      <c r="R21" s="50">
        <f>Calculation!M21</f>
        <v>12.2</v>
      </c>
      <c r="S21" s="50">
        <f>Calculation!N21</f>
        <v>12.2</v>
      </c>
      <c r="T21" s="50">
        <f>Calculation!O21</f>
        <v>0</v>
      </c>
      <c r="U21" s="49"/>
      <c r="V21" s="49"/>
    </row>
    <row r="22" spans="1:22" x14ac:dyDescent="0.25">
      <c r="A22" s="49"/>
      <c r="B22" s="49"/>
      <c r="C22" s="49"/>
      <c r="D22" s="49"/>
      <c r="E22" s="49"/>
      <c r="F22" s="49"/>
      <c r="G22" s="49"/>
      <c r="H22" s="49"/>
      <c r="I22" s="50" t="str">
        <f>Calculation!D22</f>
        <v>E11</v>
      </c>
      <c r="J22" s="50" t="str">
        <f>Calculation!E22</f>
        <v>E12</v>
      </c>
      <c r="K22" s="50" t="str">
        <f>Calculation!F22</f>
        <v>F11</v>
      </c>
      <c r="L22" s="50" t="str">
        <f>Calculation!G22</f>
        <v>F12</v>
      </c>
      <c r="M22" s="50" t="str">
        <f>Calculation!H22</f>
        <v>library8 dilution2</v>
      </c>
      <c r="N22" s="50">
        <f>Calculation!I22</f>
        <v>20000</v>
      </c>
      <c r="O22" s="50">
        <f>Calculation!J22</f>
        <v>15.6</v>
      </c>
      <c r="P22" s="50">
        <f>Calculation!K22</f>
        <v>15.7</v>
      </c>
      <c r="Q22" s="50">
        <f>Calculation!L22</f>
        <v>15.6</v>
      </c>
      <c r="R22" s="50">
        <f>Calculation!M22</f>
        <v>15.7</v>
      </c>
      <c r="S22" s="50">
        <f>Calculation!N22</f>
        <v>15.649999999999999</v>
      </c>
      <c r="T22" s="50">
        <f>Calculation!O22</f>
        <v>5.7735026918962373E-2</v>
      </c>
      <c r="U22" s="49"/>
      <c r="V22" s="49"/>
    </row>
    <row r="23" spans="1:22" x14ac:dyDescent="0.25">
      <c r="A23" s="49"/>
      <c r="B23" s="49"/>
      <c r="C23" s="49"/>
      <c r="D23" s="49"/>
      <c r="E23" s="49"/>
      <c r="F23" s="49"/>
      <c r="G23" s="49"/>
      <c r="H23" s="49"/>
      <c r="I23" s="50" t="str">
        <f>Calculation!D23</f>
        <v>E15</v>
      </c>
      <c r="J23" s="50" t="str">
        <f>Calculation!E23</f>
        <v>E16</v>
      </c>
      <c r="K23" s="50" t="str">
        <f>Calculation!F23</f>
        <v>F15</v>
      </c>
      <c r="L23" s="50" t="str">
        <f>Calculation!G23</f>
        <v>F16</v>
      </c>
      <c r="M23" s="50" t="str">
        <f>Calculation!H23</f>
        <v>library9 dilution1</v>
      </c>
      <c r="N23" s="50">
        <f>Calculation!I23</f>
        <v>2000</v>
      </c>
      <c r="O23" s="50">
        <f>Calculation!J23</f>
        <v>12.2</v>
      </c>
      <c r="P23" s="50">
        <f>Calculation!K23</f>
        <v>12.2</v>
      </c>
      <c r="Q23" s="50">
        <f>Calculation!L23</f>
        <v>12.2</v>
      </c>
      <c r="R23" s="50">
        <f>Calculation!M23</f>
        <v>12.2</v>
      </c>
      <c r="S23" s="50">
        <f>Calculation!N23</f>
        <v>12.2</v>
      </c>
      <c r="T23" s="50">
        <f>Calculation!O23</f>
        <v>0</v>
      </c>
      <c r="U23" s="49"/>
      <c r="V23" s="49"/>
    </row>
    <row r="24" spans="1:22" x14ac:dyDescent="0.25">
      <c r="A24" s="49"/>
      <c r="B24" s="49"/>
      <c r="C24" s="49"/>
      <c r="D24" s="49"/>
      <c r="E24" s="49"/>
      <c r="F24" s="49"/>
      <c r="G24" s="49"/>
      <c r="H24" s="49"/>
      <c r="I24" s="50" t="str">
        <f>Calculation!D24</f>
        <v>E17</v>
      </c>
      <c r="J24" s="50" t="str">
        <f>Calculation!E24</f>
        <v>E18</v>
      </c>
      <c r="K24" s="50" t="str">
        <f>Calculation!F24</f>
        <v>F17</v>
      </c>
      <c r="L24" s="50" t="str">
        <f>Calculation!G24</f>
        <v>F18</v>
      </c>
      <c r="M24" s="50" t="str">
        <f>Calculation!H24</f>
        <v>library9 dilution2</v>
      </c>
      <c r="N24" s="50">
        <f>Calculation!I24</f>
        <v>20000</v>
      </c>
      <c r="O24" s="50">
        <f>Calculation!J24</f>
        <v>15.6</v>
      </c>
      <c r="P24" s="50">
        <f>Calculation!K24</f>
        <v>15.7</v>
      </c>
      <c r="Q24" s="50">
        <f>Calculation!L24</f>
        <v>15.6</v>
      </c>
      <c r="R24" s="50">
        <f>Calculation!M24</f>
        <v>15.7</v>
      </c>
      <c r="S24" s="50">
        <f>Calculation!N24</f>
        <v>15.649999999999999</v>
      </c>
      <c r="T24" s="50">
        <f>Calculation!O24</f>
        <v>5.7735026918962373E-2</v>
      </c>
      <c r="U24" s="49"/>
      <c r="V24" s="49"/>
    </row>
    <row r="25" spans="1:22" x14ac:dyDescent="0.25">
      <c r="A25" s="49"/>
      <c r="B25" s="49"/>
      <c r="C25" s="49"/>
      <c r="D25" s="49"/>
      <c r="E25" s="49"/>
      <c r="F25" s="49"/>
      <c r="G25" s="49"/>
      <c r="H25" s="49"/>
      <c r="I25" s="50" t="str">
        <f>Calculation!D25</f>
        <v>E21</v>
      </c>
      <c r="J25" s="50" t="str">
        <f>Calculation!E25</f>
        <v>E22</v>
      </c>
      <c r="K25" s="50" t="str">
        <f>Calculation!F25</f>
        <v>F21</v>
      </c>
      <c r="L25" s="50" t="str">
        <f>Calculation!G25</f>
        <v>F22</v>
      </c>
      <c r="M25" s="50" t="str">
        <f>Calculation!H25</f>
        <v>library10 dilution1</v>
      </c>
      <c r="N25" s="50">
        <f>Calculation!I25</f>
        <v>2000</v>
      </c>
      <c r="O25" s="50">
        <f>Calculation!J25</f>
        <v>12.2</v>
      </c>
      <c r="P25" s="50">
        <f>Calculation!K25</f>
        <v>12.2</v>
      </c>
      <c r="Q25" s="50">
        <f>Calculation!L25</f>
        <v>12.2</v>
      </c>
      <c r="R25" s="50">
        <f>Calculation!M25</f>
        <v>12.2</v>
      </c>
      <c r="S25" s="50">
        <f>Calculation!N25</f>
        <v>12.2</v>
      </c>
      <c r="T25" s="50">
        <f>Calculation!O25</f>
        <v>0</v>
      </c>
      <c r="U25" s="49"/>
      <c r="V25" s="49"/>
    </row>
    <row r="26" spans="1:22" x14ac:dyDescent="0.25">
      <c r="A26" s="49"/>
      <c r="B26" s="49"/>
      <c r="C26" s="49"/>
      <c r="D26" s="49"/>
      <c r="E26" s="49"/>
      <c r="F26" s="49"/>
      <c r="G26" s="49"/>
      <c r="H26" s="49"/>
      <c r="I26" s="50" t="str">
        <f>Calculation!D26</f>
        <v>E23</v>
      </c>
      <c r="J26" s="50" t="str">
        <f>Calculation!E26</f>
        <v>E24</v>
      </c>
      <c r="K26" s="50" t="str">
        <f>Calculation!F26</f>
        <v>F23</v>
      </c>
      <c r="L26" s="50" t="str">
        <f>Calculation!G26</f>
        <v>F24</v>
      </c>
      <c r="M26" s="50" t="str">
        <f>Calculation!H26</f>
        <v>library10 dilution2</v>
      </c>
      <c r="N26" s="50">
        <f>Calculation!I26</f>
        <v>20000</v>
      </c>
      <c r="O26" s="50">
        <f>Calculation!J26</f>
        <v>15.6</v>
      </c>
      <c r="P26" s="50">
        <f>Calculation!K26</f>
        <v>15.7</v>
      </c>
      <c r="Q26" s="50">
        <f>Calculation!L26</f>
        <v>15.6</v>
      </c>
      <c r="R26" s="50">
        <f>Calculation!M26</f>
        <v>15.7</v>
      </c>
      <c r="S26" s="50">
        <f>Calculation!N26</f>
        <v>15.649999999999999</v>
      </c>
      <c r="T26" s="50">
        <f>Calculation!O26</f>
        <v>5.7735026918962373E-2</v>
      </c>
      <c r="U26" s="49"/>
      <c r="V26" s="49"/>
    </row>
    <row r="27" spans="1:22" x14ac:dyDescent="0.25">
      <c r="A27" s="49"/>
      <c r="B27" s="49"/>
      <c r="C27" s="49"/>
      <c r="D27" s="49"/>
      <c r="E27" s="49"/>
      <c r="F27" s="49"/>
      <c r="G27" s="49"/>
      <c r="H27" s="49"/>
      <c r="I27" s="50" t="str">
        <f>Calculation!D27</f>
        <v>G03</v>
      </c>
      <c r="J27" s="50" t="str">
        <f>Calculation!E27</f>
        <v>G04</v>
      </c>
      <c r="K27" s="50" t="str">
        <f>Calculation!F27</f>
        <v>H03</v>
      </c>
      <c r="L27" s="50" t="str">
        <f>Calculation!G27</f>
        <v>H04</v>
      </c>
      <c r="M27" s="50" t="str">
        <f>Calculation!H27</f>
        <v>library11 dilution1</v>
      </c>
      <c r="N27" s="50">
        <f>Calculation!I27</f>
        <v>2000</v>
      </c>
      <c r="O27" s="50">
        <f>Calculation!J27</f>
        <v>12.2</v>
      </c>
      <c r="P27" s="50">
        <f>Calculation!K27</f>
        <v>12.2</v>
      </c>
      <c r="Q27" s="50">
        <f>Calculation!L27</f>
        <v>12.2</v>
      </c>
      <c r="R27" s="50">
        <f>Calculation!M27</f>
        <v>12.2</v>
      </c>
      <c r="S27" s="50">
        <f>Calculation!N27</f>
        <v>12.2</v>
      </c>
      <c r="T27" s="50">
        <f>Calculation!O27</f>
        <v>0</v>
      </c>
      <c r="U27" s="49"/>
      <c r="V27" s="49"/>
    </row>
    <row r="28" spans="1:22" x14ac:dyDescent="0.25">
      <c r="A28" s="49"/>
      <c r="B28" s="49"/>
      <c r="C28" s="49"/>
      <c r="D28" s="49"/>
      <c r="E28" s="49"/>
      <c r="F28" s="49"/>
      <c r="G28" s="49"/>
      <c r="H28" s="49"/>
      <c r="I28" s="50" t="str">
        <f>Calculation!D28</f>
        <v>G05</v>
      </c>
      <c r="J28" s="50" t="str">
        <f>Calculation!E28</f>
        <v>G06</v>
      </c>
      <c r="K28" s="50" t="str">
        <f>Calculation!F28</f>
        <v>H05</v>
      </c>
      <c r="L28" s="50" t="str">
        <f>Calculation!G28</f>
        <v>H06</v>
      </c>
      <c r="M28" s="50" t="str">
        <f>Calculation!H28</f>
        <v>library11 dilution2</v>
      </c>
      <c r="N28" s="50">
        <f>Calculation!I28</f>
        <v>20000</v>
      </c>
      <c r="O28" s="50">
        <f>Calculation!J28</f>
        <v>15.6</v>
      </c>
      <c r="P28" s="50">
        <f>Calculation!K28</f>
        <v>15.7</v>
      </c>
      <c r="Q28" s="50">
        <f>Calculation!L28</f>
        <v>15.6</v>
      </c>
      <c r="R28" s="50">
        <f>Calculation!M28</f>
        <v>15.7</v>
      </c>
      <c r="S28" s="50">
        <f>Calculation!N28</f>
        <v>15.649999999999999</v>
      </c>
      <c r="T28" s="50">
        <f>Calculation!O28</f>
        <v>5.7735026918962373E-2</v>
      </c>
      <c r="U28" s="49"/>
      <c r="V28" s="49"/>
    </row>
    <row r="29" spans="1:22" x14ac:dyDescent="0.25">
      <c r="A29" s="49"/>
      <c r="B29" s="49"/>
      <c r="C29" s="49"/>
      <c r="D29" s="49"/>
      <c r="E29" s="49"/>
      <c r="F29" s="49"/>
      <c r="G29" s="49"/>
      <c r="H29" s="49"/>
      <c r="I29" s="50" t="str">
        <f>Calculation!D29</f>
        <v>G09</v>
      </c>
      <c r="J29" s="50" t="str">
        <f>Calculation!E29</f>
        <v>G10</v>
      </c>
      <c r="K29" s="50" t="str">
        <f>Calculation!F29</f>
        <v>H09</v>
      </c>
      <c r="L29" s="50" t="str">
        <f>Calculation!G29</f>
        <v>H10</v>
      </c>
      <c r="M29" s="50" t="str">
        <f>Calculation!H29</f>
        <v>library12 dilution1</v>
      </c>
      <c r="N29" s="50">
        <f>Calculation!I29</f>
        <v>2000</v>
      </c>
      <c r="O29" s="50">
        <f>Calculation!J29</f>
        <v>12.2</v>
      </c>
      <c r="P29" s="50">
        <f>Calculation!K29</f>
        <v>12.2</v>
      </c>
      <c r="Q29" s="50">
        <f>Calculation!L29</f>
        <v>12.2</v>
      </c>
      <c r="R29" s="50">
        <f>Calculation!M29</f>
        <v>12.2</v>
      </c>
      <c r="S29" s="50">
        <f>Calculation!N29</f>
        <v>12.2</v>
      </c>
      <c r="T29" s="50">
        <f>Calculation!O29</f>
        <v>0</v>
      </c>
      <c r="U29" s="49"/>
      <c r="V29" s="49"/>
    </row>
    <row r="30" spans="1:22" x14ac:dyDescent="0.25">
      <c r="A30" s="49"/>
      <c r="B30" s="49"/>
      <c r="C30" s="49"/>
      <c r="D30" s="49"/>
      <c r="E30" s="49"/>
      <c r="F30" s="49"/>
      <c r="G30" s="49"/>
      <c r="H30" s="49"/>
      <c r="I30" s="50" t="str">
        <f>Calculation!D30</f>
        <v>G11</v>
      </c>
      <c r="J30" s="50" t="str">
        <f>Calculation!E30</f>
        <v>G12</v>
      </c>
      <c r="K30" s="50" t="str">
        <f>Calculation!F30</f>
        <v>H11</v>
      </c>
      <c r="L30" s="50" t="str">
        <f>Calculation!G30</f>
        <v>H12</v>
      </c>
      <c r="M30" s="50" t="str">
        <f>Calculation!H30</f>
        <v>library12 dilution2</v>
      </c>
      <c r="N30" s="50">
        <f>Calculation!I30</f>
        <v>20000</v>
      </c>
      <c r="O30" s="50">
        <f>Calculation!J30</f>
        <v>15.6</v>
      </c>
      <c r="P30" s="50">
        <f>Calculation!K30</f>
        <v>15.7</v>
      </c>
      <c r="Q30" s="50">
        <f>Calculation!L30</f>
        <v>15.6</v>
      </c>
      <c r="R30" s="50">
        <f>Calculation!M30</f>
        <v>15.7</v>
      </c>
      <c r="S30" s="50">
        <f>Calculation!N30</f>
        <v>15.649999999999999</v>
      </c>
      <c r="T30" s="50">
        <f>Calculation!O30</f>
        <v>5.7735026918962373E-2</v>
      </c>
      <c r="U30" s="49"/>
      <c r="V30" s="49"/>
    </row>
    <row r="31" spans="1:22" x14ac:dyDescent="0.25">
      <c r="A31" s="49"/>
      <c r="B31" s="49"/>
      <c r="C31" s="49"/>
      <c r="D31" s="49"/>
      <c r="E31" s="49"/>
      <c r="F31" s="49"/>
      <c r="G31" s="49"/>
      <c r="H31" s="49"/>
      <c r="I31" s="50" t="str">
        <f>Calculation!D31</f>
        <v>G15</v>
      </c>
      <c r="J31" s="50" t="str">
        <f>Calculation!E31</f>
        <v>G16</v>
      </c>
      <c r="K31" s="50" t="str">
        <f>Calculation!F31</f>
        <v>H15</v>
      </c>
      <c r="L31" s="50" t="str">
        <f>Calculation!G31</f>
        <v>H16</v>
      </c>
      <c r="M31" s="50" t="str">
        <f>Calculation!H31</f>
        <v>library13 dilution1</v>
      </c>
      <c r="N31" s="50">
        <f>Calculation!I31</f>
        <v>2000</v>
      </c>
      <c r="O31" s="50">
        <f>Calculation!J31</f>
        <v>12.2</v>
      </c>
      <c r="P31" s="50">
        <f>Calculation!K31</f>
        <v>12.2</v>
      </c>
      <c r="Q31" s="50">
        <f>Calculation!L31</f>
        <v>12.2</v>
      </c>
      <c r="R31" s="50">
        <f>Calculation!M31</f>
        <v>12.2</v>
      </c>
      <c r="S31" s="50">
        <f>Calculation!N31</f>
        <v>12.2</v>
      </c>
      <c r="T31" s="50">
        <f>Calculation!O31</f>
        <v>0</v>
      </c>
      <c r="U31" s="49"/>
      <c r="V31" s="49"/>
    </row>
    <row r="32" spans="1:22" x14ac:dyDescent="0.25">
      <c r="A32" s="49"/>
      <c r="B32" s="49"/>
      <c r="C32" s="49"/>
      <c r="D32" s="49"/>
      <c r="E32" s="49"/>
      <c r="F32" s="49"/>
      <c r="G32" s="49"/>
      <c r="H32" s="49"/>
      <c r="I32" s="50" t="str">
        <f>Calculation!D32</f>
        <v>G17</v>
      </c>
      <c r="J32" s="50" t="str">
        <f>Calculation!E32</f>
        <v>G18</v>
      </c>
      <c r="K32" s="50" t="str">
        <f>Calculation!F32</f>
        <v>H17</v>
      </c>
      <c r="L32" s="50" t="str">
        <f>Calculation!G32</f>
        <v>H18</v>
      </c>
      <c r="M32" s="50" t="str">
        <f>Calculation!H32</f>
        <v>library13 dilution2</v>
      </c>
      <c r="N32" s="50">
        <f>Calculation!I32</f>
        <v>20000</v>
      </c>
      <c r="O32" s="50">
        <f>Calculation!J32</f>
        <v>15.6</v>
      </c>
      <c r="P32" s="50">
        <f>Calculation!K32</f>
        <v>15.7</v>
      </c>
      <c r="Q32" s="50">
        <f>Calculation!L32</f>
        <v>15.6</v>
      </c>
      <c r="R32" s="50">
        <f>Calculation!M32</f>
        <v>15.7</v>
      </c>
      <c r="S32" s="50">
        <f>Calculation!N32</f>
        <v>15.649999999999999</v>
      </c>
      <c r="T32" s="50">
        <f>Calculation!O32</f>
        <v>5.7735026918962373E-2</v>
      </c>
      <c r="U32" s="49"/>
      <c r="V32" s="49"/>
    </row>
    <row r="33" spans="1:22" x14ac:dyDescent="0.25">
      <c r="A33" s="49"/>
      <c r="B33" s="49"/>
      <c r="C33" s="49"/>
      <c r="D33" s="49"/>
      <c r="E33" s="49"/>
      <c r="F33" s="49"/>
      <c r="G33" s="49"/>
      <c r="H33" s="49"/>
      <c r="I33" s="50" t="str">
        <f>Calculation!D33</f>
        <v>G21</v>
      </c>
      <c r="J33" s="50" t="str">
        <f>Calculation!E33</f>
        <v>G22</v>
      </c>
      <c r="K33" s="50" t="str">
        <f>Calculation!F33</f>
        <v>H21</v>
      </c>
      <c r="L33" s="50" t="str">
        <f>Calculation!G33</f>
        <v>H22</v>
      </c>
      <c r="M33" s="50" t="str">
        <f>Calculation!H33</f>
        <v>library14 dilution1</v>
      </c>
      <c r="N33" s="50">
        <f>Calculation!I33</f>
        <v>2000</v>
      </c>
      <c r="O33" s="50">
        <f>Calculation!J33</f>
        <v>12.2</v>
      </c>
      <c r="P33" s="50">
        <f>Calculation!K33</f>
        <v>12.2</v>
      </c>
      <c r="Q33" s="50">
        <f>Calculation!L33</f>
        <v>12.2</v>
      </c>
      <c r="R33" s="50">
        <f>Calculation!M33</f>
        <v>12.2</v>
      </c>
      <c r="S33" s="50">
        <f>Calculation!N33</f>
        <v>12.2</v>
      </c>
      <c r="T33" s="50">
        <f>Calculation!O33</f>
        <v>0</v>
      </c>
      <c r="U33" s="49"/>
      <c r="V33" s="49"/>
    </row>
    <row r="34" spans="1:22" x14ac:dyDescent="0.25">
      <c r="A34" s="49"/>
      <c r="B34" s="49"/>
      <c r="C34" s="49"/>
      <c r="D34" s="49"/>
      <c r="E34" s="49"/>
      <c r="F34" s="49"/>
      <c r="G34" s="49"/>
      <c r="H34" s="49"/>
      <c r="I34" s="50" t="str">
        <f>Calculation!D34</f>
        <v>G23</v>
      </c>
      <c r="J34" s="50" t="str">
        <f>Calculation!E34</f>
        <v>G24</v>
      </c>
      <c r="K34" s="50" t="str">
        <f>Calculation!F34</f>
        <v>H23</v>
      </c>
      <c r="L34" s="50" t="str">
        <f>Calculation!G34</f>
        <v>H24</v>
      </c>
      <c r="M34" s="50" t="str">
        <f>Calculation!H34</f>
        <v>library14 dilution2</v>
      </c>
      <c r="N34" s="50">
        <f>Calculation!I34</f>
        <v>20000</v>
      </c>
      <c r="O34" s="50">
        <f>Calculation!J34</f>
        <v>15.6</v>
      </c>
      <c r="P34" s="50">
        <f>Calculation!K34</f>
        <v>15.7</v>
      </c>
      <c r="Q34" s="50">
        <f>Calculation!L34</f>
        <v>15.6</v>
      </c>
      <c r="R34" s="50">
        <f>Calculation!M34</f>
        <v>15.7</v>
      </c>
      <c r="S34" s="50">
        <f>Calculation!N34</f>
        <v>15.649999999999999</v>
      </c>
      <c r="T34" s="50">
        <f>Calculation!O34</f>
        <v>5.7735026918962373E-2</v>
      </c>
      <c r="U34" s="49"/>
      <c r="V34" s="49"/>
    </row>
    <row r="35" spans="1:22" x14ac:dyDescent="0.25">
      <c r="A35" s="49"/>
      <c r="B35" s="49"/>
      <c r="C35" s="49"/>
      <c r="D35" s="49"/>
      <c r="E35" s="49"/>
      <c r="F35" s="49"/>
      <c r="G35" s="49"/>
      <c r="H35" s="49"/>
      <c r="I35" s="50" t="str">
        <f>Calculation!D35</f>
        <v>I03</v>
      </c>
      <c r="J35" s="50" t="str">
        <f>Calculation!E35</f>
        <v>I04</v>
      </c>
      <c r="K35" s="50" t="str">
        <f>Calculation!F35</f>
        <v>J03</v>
      </c>
      <c r="L35" s="50" t="str">
        <f>Calculation!G35</f>
        <v>J04</v>
      </c>
      <c r="M35" s="50" t="str">
        <f>Calculation!H35</f>
        <v>library15 dilution1</v>
      </c>
      <c r="N35" s="50">
        <f>Calculation!I35</f>
        <v>2000</v>
      </c>
      <c r="O35" s="50">
        <f>Calculation!J35</f>
        <v>12.2</v>
      </c>
      <c r="P35" s="50">
        <f>Calculation!K35</f>
        <v>12.2</v>
      </c>
      <c r="Q35" s="50">
        <f>Calculation!L35</f>
        <v>12.2</v>
      </c>
      <c r="R35" s="50">
        <f>Calculation!M35</f>
        <v>12.2</v>
      </c>
      <c r="S35" s="50">
        <f>Calculation!N35</f>
        <v>12.2</v>
      </c>
      <c r="T35" s="50">
        <f>Calculation!O35</f>
        <v>0</v>
      </c>
      <c r="U35" s="49"/>
      <c r="V35" s="49"/>
    </row>
    <row r="36" spans="1:22" x14ac:dyDescent="0.25">
      <c r="A36" s="49"/>
      <c r="B36" s="49"/>
      <c r="C36" s="49"/>
      <c r="D36" s="49"/>
      <c r="E36" s="49"/>
      <c r="F36" s="49"/>
      <c r="G36" s="49"/>
      <c r="H36" s="49"/>
      <c r="I36" s="50" t="str">
        <f>Calculation!D36</f>
        <v>I05</v>
      </c>
      <c r="J36" s="50" t="str">
        <f>Calculation!E36</f>
        <v>I06</v>
      </c>
      <c r="K36" s="50" t="str">
        <f>Calculation!F36</f>
        <v>J05</v>
      </c>
      <c r="L36" s="50" t="str">
        <f>Calculation!G36</f>
        <v>J06</v>
      </c>
      <c r="M36" s="50" t="str">
        <f>Calculation!H36</f>
        <v>library15 dilution2</v>
      </c>
      <c r="N36" s="50">
        <f>Calculation!I36</f>
        <v>20000</v>
      </c>
      <c r="O36" s="50">
        <f>Calculation!J36</f>
        <v>15.6</v>
      </c>
      <c r="P36" s="50">
        <f>Calculation!K36</f>
        <v>15.7</v>
      </c>
      <c r="Q36" s="50">
        <f>Calculation!L36</f>
        <v>15.6</v>
      </c>
      <c r="R36" s="50">
        <f>Calculation!M36</f>
        <v>15.7</v>
      </c>
      <c r="S36" s="50">
        <f>Calculation!N36</f>
        <v>15.649999999999999</v>
      </c>
      <c r="T36" s="50">
        <f>Calculation!O36</f>
        <v>5.7735026918962373E-2</v>
      </c>
      <c r="U36" s="49"/>
      <c r="V36" s="49"/>
    </row>
    <row r="37" spans="1:22" x14ac:dyDescent="0.25">
      <c r="A37" s="49"/>
      <c r="B37" s="49"/>
      <c r="C37" s="49"/>
      <c r="D37" s="49"/>
      <c r="E37" s="49"/>
      <c r="F37" s="49"/>
      <c r="G37" s="49"/>
      <c r="H37" s="49"/>
      <c r="I37" s="50" t="str">
        <f>Calculation!D37</f>
        <v>I09</v>
      </c>
      <c r="J37" s="50" t="str">
        <f>Calculation!E37</f>
        <v>I10</v>
      </c>
      <c r="K37" s="50" t="str">
        <f>Calculation!F37</f>
        <v>J09</v>
      </c>
      <c r="L37" s="50" t="str">
        <f>Calculation!G37</f>
        <v>J10</v>
      </c>
      <c r="M37" s="50" t="str">
        <f>Calculation!H37</f>
        <v>library16 dilution1</v>
      </c>
      <c r="N37" s="50">
        <f>Calculation!I37</f>
        <v>2000</v>
      </c>
      <c r="O37" s="50">
        <f>Calculation!J37</f>
        <v>12.2</v>
      </c>
      <c r="P37" s="50">
        <f>Calculation!K37</f>
        <v>12.2</v>
      </c>
      <c r="Q37" s="50">
        <f>Calculation!L37</f>
        <v>12.2</v>
      </c>
      <c r="R37" s="50">
        <f>Calculation!M37</f>
        <v>12.2</v>
      </c>
      <c r="S37" s="50">
        <f>Calculation!N37</f>
        <v>12.2</v>
      </c>
      <c r="T37" s="50">
        <f>Calculation!O37</f>
        <v>0</v>
      </c>
      <c r="U37" s="49"/>
      <c r="V37" s="49"/>
    </row>
    <row r="38" spans="1:22" x14ac:dyDescent="0.25">
      <c r="A38" s="49"/>
      <c r="B38" s="49"/>
      <c r="C38" s="49"/>
      <c r="D38" s="49"/>
      <c r="E38" s="49"/>
      <c r="F38" s="49"/>
      <c r="G38" s="49"/>
      <c r="H38" s="49"/>
      <c r="I38" s="50" t="str">
        <f>Calculation!D38</f>
        <v>I11</v>
      </c>
      <c r="J38" s="50" t="str">
        <f>Calculation!E38</f>
        <v>I12</v>
      </c>
      <c r="K38" s="50" t="str">
        <f>Calculation!F38</f>
        <v>J11</v>
      </c>
      <c r="L38" s="50" t="str">
        <f>Calculation!G38</f>
        <v>J12</v>
      </c>
      <c r="M38" s="50" t="str">
        <f>Calculation!H38</f>
        <v>library16 dilution2</v>
      </c>
      <c r="N38" s="50">
        <f>Calculation!I38</f>
        <v>20000</v>
      </c>
      <c r="O38" s="50">
        <f>Calculation!J38</f>
        <v>15.6</v>
      </c>
      <c r="P38" s="50">
        <f>Calculation!K38</f>
        <v>15.7</v>
      </c>
      <c r="Q38" s="50">
        <f>Calculation!L38</f>
        <v>15.6</v>
      </c>
      <c r="R38" s="50">
        <f>Calculation!M38</f>
        <v>15.7</v>
      </c>
      <c r="S38" s="50">
        <f>Calculation!N38</f>
        <v>15.649999999999999</v>
      </c>
      <c r="T38" s="50">
        <f>Calculation!O38</f>
        <v>5.7735026918962373E-2</v>
      </c>
      <c r="U38" s="49"/>
      <c r="V38" s="49"/>
    </row>
    <row r="39" spans="1:22" x14ac:dyDescent="0.25">
      <c r="A39" s="49"/>
      <c r="B39" s="49"/>
      <c r="C39" s="49"/>
      <c r="D39" s="49"/>
      <c r="E39" s="49"/>
      <c r="F39" s="49"/>
      <c r="G39" s="49"/>
      <c r="H39" s="49"/>
      <c r="I39" s="50" t="str">
        <f>Calculation!D39</f>
        <v>I15</v>
      </c>
      <c r="J39" s="50" t="str">
        <f>Calculation!E39</f>
        <v>I16</v>
      </c>
      <c r="K39" s="50" t="str">
        <f>Calculation!F39</f>
        <v>J15</v>
      </c>
      <c r="L39" s="50" t="str">
        <f>Calculation!G39</f>
        <v>J16</v>
      </c>
      <c r="M39" s="50" t="str">
        <f>Calculation!H39</f>
        <v>library17dilution1</v>
      </c>
      <c r="N39" s="50">
        <f>Calculation!I39</f>
        <v>2000</v>
      </c>
      <c r="O39" s="50">
        <f>Calculation!J39</f>
        <v>12.2</v>
      </c>
      <c r="P39" s="50">
        <f>Calculation!K39</f>
        <v>12.2</v>
      </c>
      <c r="Q39" s="50">
        <f>Calculation!L39</f>
        <v>12.2</v>
      </c>
      <c r="R39" s="50">
        <f>Calculation!M39</f>
        <v>12.2</v>
      </c>
      <c r="S39" s="50">
        <f>Calculation!N39</f>
        <v>12.2</v>
      </c>
      <c r="T39" s="50">
        <f>Calculation!O39</f>
        <v>0</v>
      </c>
      <c r="U39" s="49"/>
      <c r="V39" s="49"/>
    </row>
    <row r="40" spans="1:22" x14ac:dyDescent="0.25">
      <c r="A40" s="49"/>
      <c r="B40" s="49"/>
      <c r="C40" s="49"/>
      <c r="D40" s="49"/>
      <c r="E40" s="49"/>
      <c r="F40" s="49"/>
      <c r="G40" s="49"/>
      <c r="H40" s="49"/>
      <c r="I40" s="50" t="str">
        <f>Calculation!D40</f>
        <v>I17</v>
      </c>
      <c r="J40" s="50" t="str">
        <f>Calculation!E40</f>
        <v>I18</v>
      </c>
      <c r="K40" s="50" t="str">
        <f>Calculation!F40</f>
        <v>J17</v>
      </c>
      <c r="L40" s="50" t="str">
        <f>Calculation!G40</f>
        <v>J18</v>
      </c>
      <c r="M40" s="50" t="str">
        <f>Calculation!H40</f>
        <v>library17 dilution2</v>
      </c>
      <c r="N40" s="50">
        <f>Calculation!I40</f>
        <v>20000</v>
      </c>
      <c r="O40" s="50">
        <f>Calculation!J40</f>
        <v>15.6</v>
      </c>
      <c r="P40" s="50">
        <f>Calculation!K40</f>
        <v>15.7</v>
      </c>
      <c r="Q40" s="50">
        <f>Calculation!L40</f>
        <v>15.6</v>
      </c>
      <c r="R40" s="50">
        <f>Calculation!M40</f>
        <v>15.7</v>
      </c>
      <c r="S40" s="50">
        <f>Calculation!N40</f>
        <v>15.649999999999999</v>
      </c>
      <c r="T40" s="50">
        <f>Calculation!O40</f>
        <v>5.7735026918962373E-2</v>
      </c>
      <c r="U40" s="49"/>
      <c r="V40" s="49"/>
    </row>
    <row r="41" spans="1:22" x14ac:dyDescent="0.25">
      <c r="A41" s="49"/>
      <c r="B41" s="49"/>
      <c r="C41" s="49"/>
      <c r="D41" s="49"/>
      <c r="E41" s="49"/>
      <c r="F41" s="49"/>
      <c r="G41" s="49"/>
      <c r="H41" s="49"/>
      <c r="I41" s="50" t="str">
        <f>Calculation!D41</f>
        <v>I21</v>
      </c>
      <c r="J41" s="50" t="str">
        <f>Calculation!E41</f>
        <v>I22</v>
      </c>
      <c r="K41" s="50" t="str">
        <f>Calculation!F41</f>
        <v>J21</v>
      </c>
      <c r="L41" s="50" t="str">
        <f>Calculation!G41</f>
        <v>J22</v>
      </c>
      <c r="M41" s="50" t="str">
        <f>Calculation!H41</f>
        <v>library18 dilution1</v>
      </c>
      <c r="N41" s="50">
        <f>Calculation!I41</f>
        <v>2000</v>
      </c>
      <c r="O41" s="50">
        <f>Calculation!J41</f>
        <v>12.2</v>
      </c>
      <c r="P41" s="50">
        <f>Calculation!K41</f>
        <v>12.2</v>
      </c>
      <c r="Q41" s="50">
        <f>Calculation!L41</f>
        <v>12.2</v>
      </c>
      <c r="R41" s="50">
        <f>Calculation!M41</f>
        <v>12.2</v>
      </c>
      <c r="S41" s="50">
        <f>Calculation!N41</f>
        <v>12.2</v>
      </c>
      <c r="T41" s="50">
        <f>Calculation!O41</f>
        <v>0</v>
      </c>
      <c r="U41" s="49"/>
      <c r="V41" s="49"/>
    </row>
    <row r="42" spans="1:22" x14ac:dyDescent="0.25">
      <c r="A42" s="49"/>
      <c r="B42" s="49"/>
      <c r="C42" s="49"/>
      <c r="D42" s="49"/>
      <c r="E42" s="49"/>
      <c r="F42" s="49"/>
      <c r="G42" s="49"/>
      <c r="H42" s="49"/>
      <c r="I42" s="50" t="str">
        <f>Calculation!D42</f>
        <v>I23</v>
      </c>
      <c r="J42" s="50" t="str">
        <f>Calculation!E42</f>
        <v>I24</v>
      </c>
      <c r="K42" s="50" t="str">
        <f>Calculation!F42</f>
        <v>J23</v>
      </c>
      <c r="L42" s="50" t="str">
        <f>Calculation!G42</f>
        <v>J24</v>
      </c>
      <c r="M42" s="50" t="str">
        <f>Calculation!H42</f>
        <v>library18 dilution2</v>
      </c>
      <c r="N42" s="50">
        <f>Calculation!I42</f>
        <v>20000</v>
      </c>
      <c r="O42" s="50">
        <f>Calculation!J42</f>
        <v>15.6</v>
      </c>
      <c r="P42" s="50">
        <f>Calculation!K42</f>
        <v>15.7</v>
      </c>
      <c r="Q42" s="50">
        <f>Calculation!L42</f>
        <v>15.6</v>
      </c>
      <c r="R42" s="50">
        <f>Calculation!M42</f>
        <v>15.7</v>
      </c>
      <c r="S42" s="50">
        <f>Calculation!N42</f>
        <v>15.649999999999999</v>
      </c>
      <c r="T42" s="50">
        <f>Calculation!O42</f>
        <v>5.7735026918962373E-2</v>
      </c>
      <c r="U42" s="49"/>
      <c r="V42" s="49"/>
    </row>
    <row r="43" spans="1:22" x14ac:dyDescent="0.25">
      <c r="A43" s="49"/>
      <c r="B43" s="49"/>
      <c r="C43" s="49"/>
      <c r="D43" s="49"/>
      <c r="E43" s="49"/>
      <c r="F43" s="49"/>
      <c r="G43" s="49"/>
      <c r="H43" s="49"/>
      <c r="I43" s="50" t="str">
        <f>Calculation!D43</f>
        <v>K03</v>
      </c>
      <c r="J43" s="50" t="str">
        <f>Calculation!E43</f>
        <v>K04</v>
      </c>
      <c r="K43" s="50" t="str">
        <f>Calculation!F43</f>
        <v>L03</v>
      </c>
      <c r="L43" s="50" t="str">
        <f>Calculation!G43</f>
        <v>L04</v>
      </c>
      <c r="M43" s="50" t="str">
        <f>Calculation!H43</f>
        <v>library19 dilution1</v>
      </c>
      <c r="N43" s="50">
        <f>Calculation!I43</f>
        <v>2000</v>
      </c>
      <c r="O43" s="50">
        <f>Calculation!J43</f>
        <v>12.2</v>
      </c>
      <c r="P43" s="50">
        <f>Calculation!K43</f>
        <v>12.2</v>
      </c>
      <c r="Q43" s="50">
        <f>Calculation!L43</f>
        <v>12.2</v>
      </c>
      <c r="R43" s="50">
        <f>Calculation!M43</f>
        <v>12.2</v>
      </c>
      <c r="S43" s="50">
        <f>Calculation!N43</f>
        <v>12.2</v>
      </c>
      <c r="T43" s="50">
        <f>Calculation!O43</f>
        <v>0</v>
      </c>
      <c r="U43" s="49"/>
      <c r="V43" s="49"/>
    </row>
    <row r="44" spans="1:22" x14ac:dyDescent="0.25">
      <c r="A44" s="49"/>
      <c r="B44" s="49"/>
      <c r="C44" s="49"/>
      <c r="D44" s="49"/>
      <c r="E44" s="49"/>
      <c r="F44" s="49"/>
      <c r="G44" s="49"/>
      <c r="H44" s="49"/>
      <c r="I44" s="50" t="str">
        <f>Calculation!D44</f>
        <v>K05</v>
      </c>
      <c r="J44" s="50" t="str">
        <f>Calculation!E44</f>
        <v>K06</v>
      </c>
      <c r="K44" s="50" t="str">
        <f>Calculation!F44</f>
        <v>L05</v>
      </c>
      <c r="L44" s="50" t="str">
        <f>Calculation!G44</f>
        <v>L06</v>
      </c>
      <c r="M44" s="50" t="str">
        <f>Calculation!H44</f>
        <v>library19 dilution2</v>
      </c>
      <c r="N44" s="50">
        <f>Calculation!I44</f>
        <v>20000</v>
      </c>
      <c r="O44" s="50">
        <f>Calculation!J44</f>
        <v>15.6</v>
      </c>
      <c r="P44" s="50">
        <f>Calculation!K44</f>
        <v>15.7</v>
      </c>
      <c r="Q44" s="50">
        <f>Calculation!L44</f>
        <v>15.6</v>
      </c>
      <c r="R44" s="50">
        <f>Calculation!M44</f>
        <v>15.7</v>
      </c>
      <c r="S44" s="50">
        <f>Calculation!N44</f>
        <v>15.649999999999999</v>
      </c>
      <c r="T44" s="50">
        <f>Calculation!O44</f>
        <v>5.7735026918962373E-2</v>
      </c>
      <c r="U44" s="49"/>
      <c r="V44" s="49"/>
    </row>
    <row r="45" spans="1:22" x14ac:dyDescent="0.25">
      <c r="A45" s="49"/>
      <c r="B45" s="49"/>
      <c r="C45" s="49"/>
      <c r="D45" s="49"/>
      <c r="E45" s="49"/>
      <c r="F45" s="49"/>
      <c r="G45" s="49"/>
      <c r="H45" s="49"/>
      <c r="I45" s="50" t="str">
        <f>Calculation!D45</f>
        <v>K09</v>
      </c>
      <c r="J45" s="50" t="str">
        <f>Calculation!E45</f>
        <v>K10</v>
      </c>
      <c r="K45" s="50" t="str">
        <f>Calculation!F45</f>
        <v>L09</v>
      </c>
      <c r="L45" s="50" t="str">
        <f>Calculation!G45</f>
        <v>L10</v>
      </c>
      <c r="M45" s="50" t="str">
        <f>Calculation!H45</f>
        <v>library20 dilution1</v>
      </c>
      <c r="N45" s="50">
        <f>Calculation!I45</f>
        <v>2000</v>
      </c>
      <c r="O45" s="50">
        <f>Calculation!J45</f>
        <v>12.2</v>
      </c>
      <c r="P45" s="50">
        <f>Calculation!K45</f>
        <v>12.2</v>
      </c>
      <c r="Q45" s="50">
        <f>Calculation!L45</f>
        <v>12.2</v>
      </c>
      <c r="R45" s="50">
        <f>Calculation!M45</f>
        <v>12.2</v>
      </c>
      <c r="S45" s="50">
        <f>Calculation!N45</f>
        <v>12.2</v>
      </c>
      <c r="T45" s="50">
        <f>Calculation!O45</f>
        <v>0</v>
      </c>
      <c r="U45" s="49"/>
      <c r="V45" s="49"/>
    </row>
    <row r="46" spans="1:22" x14ac:dyDescent="0.25">
      <c r="A46" s="49"/>
      <c r="B46" s="49"/>
      <c r="C46" s="49"/>
      <c r="D46" s="49"/>
      <c r="E46" s="49"/>
      <c r="F46" s="49"/>
      <c r="G46" s="49"/>
      <c r="H46" s="49"/>
      <c r="I46" s="50" t="str">
        <f>Calculation!D46</f>
        <v>K11</v>
      </c>
      <c r="J46" s="50" t="str">
        <f>Calculation!E46</f>
        <v>K12</v>
      </c>
      <c r="K46" s="50" t="str">
        <f>Calculation!F46</f>
        <v>L11</v>
      </c>
      <c r="L46" s="50" t="str">
        <f>Calculation!G46</f>
        <v>L12</v>
      </c>
      <c r="M46" s="50" t="str">
        <f>Calculation!H46</f>
        <v>library20 dilution2</v>
      </c>
      <c r="N46" s="50">
        <f>Calculation!I46</f>
        <v>20000</v>
      </c>
      <c r="O46" s="50">
        <f>Calculation!J46</f>
        <v>15.6</v>
      </c>
      <c r="P46" s="50">
        <f>Calculation!K46</f>
        <v>15.7</v>
      </c>
      <c r="Q46" s="50">
        <f>Calculation!L46</f>
        <v>15.6</v>
      </c>
      <c r="R46" s="50">
        <f>Calculation!M46</f>
        <v>15.7</v>
      </c>
      <c r="S46" s="50">
        <f>Calculation!N46</f>
        <v>15.649999999999999</v>
      </c>
      <c r="T46" s="50">
        <f>Calculation!O46</f>
        <v>5.7735026918962373E-2</v>
      </c>
      <c r="U46" s="49"/>
      <c r="V46" s="49"/>
    </row>
    <row r="47" spans="1:22" x14ac:dyDescent="0.25">
      <c r="A47" s="49"/>
      <c r="B47" s="49"/>
      <c r="C47" s="49"/>
      <c r="D47" s="49"/>
      <c r="E47" s="49"/>
      <c r="F47" s="49"/>
      <c r="G47" s="49"/>
      <c r="H47" s="49"/>
      <c r="I47" s="50" t="str">
        <f>Calculation!D47</f>
        <v>K15</v>
      </c>
      <c r="J47" s="50" t="str">
        <f>Calculation!E47</f>
        <v>K16</v>
      </c>
      <c r="K47" s="50" t="str">
        <f>Calculation!F47</f>
        <v>L15</v>
      </c>
      <c r="L47" s="50" t="str">
        <f>Calculation!G47</f>
        <v>L16</v>
      </c>
      <c r="M47" s="50" t="str">
        <f>Calculation!H47</f>
        <v>library21dilution1</v>
      </c>
      <c r="N47" s="50">
        <f>Calculation!I47</f>
        <v>2000</v>
      </c>
      <c r="O47" s="50">
        <f>Calculation!J47</f>
        <v>12.2</v>
      </c>
      <c r="P47" s="50">
        <f>Calculation!K47</f>
        <v>12.2</v>
      </c>
      <c r="Q47" s="50">
        <f>Calculation!L47</f>
        <v>12.2</v>
      </c>
      <c r="R47" s="50">
        <f>Calculation!M47</f>
        <v>12.2</v>
      </c>
      <c r="S47" s="50">
        <f>Calculation!N47</f>
        <v>12.2</v>
      </c>
      <c r="T47" s="50">
        <f>Calculation!O47</f>
        <v>0</v>
      </c>
      <c r="U47" s="49"/>
      <c r="V47" s="49"/>
    </row>
    <row r="48" spans="1:22" x14ac:dyDescent="0.25">
      <c r="A48" s="49"/>
      <c r="B48" s="49"/>
      <c r="C48" s="49"/>
      <c r="D48" s="49"/>
      <c r="E48" s="49"/>
      <c r="F48" s="49"/>
      <c r="G48" s="49"/>
      <c r="H48" s="49"/>
      <c r="I48" s="50" t="str">
        <f>Calculation!D48</f>
        <v>K17</v>
      </c>
      <c r="J48" s="50" t="str">
        <f>Calculation!E48</f>
        <v>K18</v>
      </c>
      <c r="K48" s="50" t="str">
        <f>Calculation!F48</f>
        <v>L17</v>
      </c>
      <c r="L48" s="50" t="str">
        <f>Calculation!G48</f>
        <v>L18</v>
      </c>
      <c r="M48" s="50" t="str">
        <f>Calculation!H48</f>
        <v>library21 dilution2</v>
      </c>
      <c r="N48" s="50">
        <f>Calculation!I48</f>
        <v>20000</v>
      </c>
      <c r="O48" s="50">
        <f>Calculation!J48</f>
        <v>15.6</v>
      </c>
      <c r="P48" s="50">
        <f>Calculation!K48</f>
        <v>15.7</v>
      </c>
      <c r="Q48" s="50">
        <f>Calculation!L48</f>
        <v>15.6</v>
      </c>
      <c r="R48" s="50">
        <f>Calculation!M48</f>
        <v>15.7</v>
      </c>
      <c r="S48" s="50">
        <f>Calculation!N48</f>
        <v>15.649999999999999</v>
      </c>
      <c r="T48" s="50">
        <f>Calculation!O48</f>
        <v>5.7735026918962373E-2</v>
      </c>
      <c r="U48" s="49"/>
      <c r="V48" s="49"/>
    </row>
    <row r="49" spans="1:22" x14ac:dyDescent="0.25">
      <c r="A49" s="49"/>
      <c r="B49" s="49"/>
      <c r="C49" s="49"/>
      <c r="D49" s="49"/>
      <c r="E49" s="49"/>
      <c r="F49" s="49"/>
      <c r="G49" s="49"/>
      <c r="H49" s="49"/>
      <c r="I49" s="50" t="str">
        <f>Calculation!D49</f>
        <v>K21</v>
      </c>
      <c r="J49" s="50" t="str">
        <f>Calculation!E49</f>
        <v>K22</v>
      </c>
      <c r="K49" s="50" t="str">
        <f>Calculation!F49</f>
        <v>L21</v>
      </c>
      <c r="L49" s="50" t="str">
        <f>Calculation!G49</f>
        <v>L22</v>
      </c>
      <c r="M49" s="50" t="str">
        <f>Calculation!H49</f>
        <v>library22 dilution1</v>
      </c>
      <c r="N49" s="50">
        <f>Calculation!I49</f>
        <v>2000</v>
      </c>
      <c r="O49" s="50">
        <f>Calculation!J49</f>
        <v>12.2</v>
      </c>
      <c r="P49" s="50">
        <f>Calculation!K49</f>
        <v>12.2</v>
      </c>
      <c r="Q49" s="50">
        <f>Calculation!L49</f>
        <v>12.2</v>
      </c>
      <c r="R49" s="50">
        <f>Calculation!M49</f>
        <v>12.2</v>
      </c>
      <c r="S49" s="50">
        <f>Calculation!N49</f>
        <v>12.2</v>
      </c>
      <c r="T49" s="50">
        <f>Calculation!O49</f>
        <v>0</v>
      </c>
      <c r="U49" s="49"/>
      <c r="V49" s="49"/>
    </row>
    <row r="50" spans="1:22" x14ac:dyDescent="0.25">
      <c r="A50" s="49"/>
      <c r="B50" s="49"/>
      <c r="C50" s="49"/>
      <c r="D50" s="49"/>
      <c r="E50" s="49"/>
      <c r="F50" s="49"/>
      <c r="G50" s="49"/>
      <c r="H50" s="49"/>
      <c r="I50" s="50" t="str">
        <f>Calculation!D50</f>
        <v>K23</v>
      </c>
      <c r="J50" s="50" t="str">
        <f>Calculation!E50</f>
        <v>K24</v>
      </c>
      <c r="K50" s="50" t="str">
        <f>Calculation!F50</f>
        <v>L23</v>
      </c>
      <c r="L50" s="50" t="str">
        <f>Calculation!G50</f>
        <v>L24</v>
      </c>
      <c r="M50" s="50" t="str">
        <f>Calculation!H50</f>
        <v>library22 dilution2</v>
      </c>
      <c r="N50" s="50">
        <f>Calculation!I50</f>
        <v>20000</v>
      </c>
      <c r="O50" s="50">
        <f>Calculation!J50</f>
        <v>15.6</v>
      </c>
      <c r="P50" s="50">
        <f>Calculation!K50</f>
        <v>15.7</v>
      </c>
      <c r="Q50" s="50">
        <f>Calculation!L50</f>
        <v>15.6</v>
      </c>
      <c r="R50" s="50">
        <f>Calculation!M50</f>
        <v>15.7</v>
      </c>
      <c r="S50" s="50">
        <f>Calculation!N50</f>
        <v>15.649999999999999</v>
      </c>
      <c r="T50" s="50">
        <f>Calculation!O50</f>
        <v>5.7735026918962373E-2</v>
      </c>
      <c r="U50" s="49"/>
      <c r="V50" s="49"/>
    </row>
    <row r="51" spans="1:22" x14ac:dyDescent="0.25">
      <c r="A51" s="49"/>
      <c r="B51" s="49"/>
      <c r="C51" s="49"/>
      <c r="D51" s="49"/>
      <c r="E51" s="49"/>
      <c r="F51" s="49"/>
      <c r="G51" s="49"/>
      <c r="H51" s="49"/>
      <c r="I51" s="50" t="str">
        <f>Calculation!D51</f>
        <v>M03</v>
      </c>
      <c r="J51" s="50" t="str">
        <f>Calculation!E51</f>
        <v>M04</v>
      </c>
      <c r="K51" s="50" t="str">
        <f>Calculation!F51</f>
        <v>N03</v>
      </c>
      <c r="L51" s="50" t="str">
        <f>Calculation!G51</f>
        <v>N04</v>
      </c>
      <c r="M51" s="50" t="str">
        <f>Calculation!H51</f>
        <v>library23 dilution1</v>
      </c>
      <c r="N51" s="50">
        <f>Calculation!I51</f>
        <v>2000</v>
      </c>
      <c r="O51" s="50">
        <f>Calculation!J51</f>
        <v>12.2</v>
      </c>
      <c r="P51" s="50">
        <f>Calculation!K51</f>
        <v>12.2</v>
      </c>
      <c r="Q51" s="50">
        <f>Calculation!L51</f>
        <v>12.2</v>
      </c>
      <c r="R51" s="50">
        <f>Calculation!M51</f>
        <v>12.2</v>
      </c>
      <c r="S51" s="50">
        <f>Calculation!N51</f>
        <v>12.2</v>
      </c>
      <c r="T51" s="50">
        <f>Calculation!O51</f>
        <v>0</v>
      </c>
      <c r="U51" s="49"/>
      <c r="V51" s="49"/>
    </row>
    <row r="52" spans="1:22" x14ac:dyDescent="0.25">
      <c r="A52" s="49"/>
      <c r="B52" s="49"/>
      <c r="C52" s="49"/>
      <c r="D52" s="49"/>
      <c r="E52" s="49"/>
      <c r="F52" s="49"/>
      <c r="G52" s="49"/>
      <c r="H52" s="49"/>
      <c r="I52" s="50" t="str">
        <f>Calculation!D52</f>
        <v>M05</v>
      </c>
      <c r="J52" s="50" t="str">
        <f>Calculation!E52</f>
        <v>M06</v>
      </c>
      <c r="K52" s="50" t="str">
        <f>Calculation!F52</f>
        <v>N05</v>
      </c>
      <c r="L52" s="50" t="str">
        <f>Calculation!G52</f>
        <v>N06</v>
      </c>
      <c r="M52" s="50" t="str">
        <f>Calculation!H52</f>
        <v>library23 dilution2</v>
      </c>
      <c r="N52" s="50">
        <f>Calculation!I52</f>
        <v>20000</v>
      </c>
      <c r="O52" s="50">
        <f>Calculation!J52</f>
        <v>15.6</v>
      </c>
      <c r="P52" s="50">
        <f>Calculation!K52</f>
        <v>15.7</v>
      </c>
      <c r="Q52" s="50">
        <f>Calculation!L52</f>
        <v>15.6</v>
      </c>
      <c r="R52" s="50">
        <f>Calculation!M52</f>
        <v>15.7</v>
      </c>
      <c r="S52" s="50">
        <f>Calculation!N52</f>
        <v>15.649999999999999</v>
      </c>
      <c r="T52" s="50">
        <f>Calculation!O52</f>
        <v>5.7735026918962373E-2</v>
      </c>
      <c r="U52" s="49"/>
      <c r="V52" s="49"/>
    </row>
    <row r="53" spans="1:22" x14ac:dyDescent="0.25">
      <c r="A53" s="49"/>
      <c r="B53" s="49"/>
      <c r="C53" s="49"/>
      <c r="D53" s="49"/>
      <c r="E53" s="49"/>
      <c r="F53" s="49"/>
      <c r="G53" s="49"/>
      <c r="H53" s="49"/>
      <c r="I53" s="50" t="str">
        <f>Calculation!D53</f>
        <v>M09</v>
      </c>
      <c r="J53" s="50" t="str">
        <f>Calculation!E53</f>
        <v>M10</v>
      </c>
      <c r="K53" s="50" t="str">
        <f>Calculation!F53</f>
        <v>N09</v>
      </c>
      <c r="L53" s="50" t="str">
        <f>Calculation!G53</f>
        <v>N10</v>
      </c>
      <c r="M53" s="50" t="str">
        <f>Calculation!H53</f>
        <v>library24 dilution1</v>
      </c>
      <c r="N53" s="50">
        <f>Calculation!I53</f>
        <v>2000</v>
      </c>
      <c r="O53" s="50">
        <f>Calculation!J53</f>
        <v>12.2</v>
      </c>
      <c r="P53" s="50">
        <f>Calculation!K53</f>
        <v>12.2</v>
      </c>
      <c r="Q53" s="50">
        <f>Calculation!L53</f>
        <v>12.2</v>
      </c>
      <c r="R53" s="50">
        <f>Calculation!M53</f>
        <v>12.2</v>
      </c>
      <c r="S53" s="50">
        <f>Calculation!N53</f>
        <v>12.2</v>
      </c>
      <c r="T53" s="50">
        <f>Calculation!O53</f>
        <v>0</v>
      </c>
      <c r="U53" s="49"/>
      <c r="V53" s="49"/>
    </row>
    <row r="54" spans="1:22" x14ac:dyDescent="0.25">
      <c r="A54" s="49"/>
      <c r="B54" s="49"/>
      <c r="C54" s="49"/>
      <c r="D54" s="49"/>
      <c r="E54" s="49"/>
      <c r="F54" s="49"/>
      <c r="G54" s="49"/>
      <c r="H54" s="49"/>
      <c r="I54" s="50" t="str">
        <f>Calculation!D54</f>
        <v>M11</v>
      </c>
      <c r="J54" s="50" t="str">
        <f>Calculation!E54</f>
        <v>M12</v>
      </c>
      <c r="K54" s="50" t="str">
        <f>Calculation!F54</f>
        <v>N11</v>
      </c>
      <c r="L54" s="50" t="str">
        <f>Calculation!G54</f>
        <v>N12</v>
      </c>
      <c r="M54" s="50" t="str">
        <f>Calculation!H54</f>
        <v>library24 dilution2</v>
      </c>
      <c r="N54" s="50">
        <f>Calculation!I54</f>
        <v>20000</v>
      </c>
      <c r="O54" s="50">
        <f>Calculation!J54</f>
        <v>15.6</v>
      </c>
      <c r="P54" s="50">
        <f>Calculation!K54</f>
        <v>15.7</v>
      </c>
      <c r="Q54" s="50">
        <f>Calculation!L54</f>
        <v>15.6</v>
      </c>
      <c r="R54" s="50">
        <f>Calculation!M54</f>
        <v>15.7</v>
      </c>
      <c r="S54" s="50">
        <f>Calculation!N54</f>
        <v>15.649999999999999</v>
      </c>
      <c r="T54" s="50">
        <f>Calculation!O54</f>
        <v>5.7735026918962373E-2</v>
      </c>
      <c r="U54" s="49"/>
      <c r="V54" s="49"/>
    </row>
    <row r="55" spans="1:22" x14ac:dyDescent="0.25">
      <c r="A55" s="49"/>
      <c r="B55" s="49"/>
      <c r="C55" s="49"/>
      <c r="D55" s="49"/>
      <c r="E55" s="49"/>
      <c r="F55" s="49"/>
      <c r="G55" s="49"/>
      <c r="H55" s="49"/>
      <c r="I55" s="50" t="str">
        <f>Calculation!D55</f>
        <v>M15</v>
      </c>
      <c r="J55" s="50" t="str">
        <f>Calculation!E55</f>
        <v>M16</v>
      </c>
      <c r="K55" s="50" t="str">
        <f>Calculation!F55</f>
        <v>N15</v>
      </c>
      <c r="L55" s="50" t="str">
        <f>Calculation!G55</f>
        <v>N16</v>
      </c>
      <c r="M55" s="50" t="str">
        <f>Calculation!H55</f>
        <v>library25dilution1</v>
      </c>
      <c r="N55" s="50">
        <f>Calculation!I55</f>
        <v>2000</v>
      </c>
      <c r="O55" s="50">
        <f>Calculation!J55</f>
        <v>12.2</v>
      </c>
      <c r="P55" s="50">
        <f>Calculation!K55</f>
        <v>12.2</v>
      </c>
      <c r="Q55" s="50">
        <f>Calculation!L55</f>
        <v>12.2</v>
      </c>
      <c r="R55" s="50">
        <f>Calculation!M55</f>
        <v>12.2</v>
      </c>
      <c r="S55" s="50">
        <f>Calculation!N55</f>
        <v>12.2</v>
      </c>
      <c r="T55" s="50">
        <f>Calculation!O55</f>
        <v>0</v>
      </c>
      <c r="U55" s="49"/>
      <c r="V55" s="49"/>
    </row>
    <row r="56" spans="1:22" x14ac:dyDescent="0.25">
      <c r="A56" s="49"/>
      <c r="B56" s="49"/>
      <c r="C56" s="49"/>
      <c r="D56" s="49"/>
      <c r="E56" s="49"/>
      <c r="F56" s="49"/>
      <c r="G56" s="49"/>
      <c r="H56" s="49"/>
      <c r="I56" s="50" t="str">
        <f>Calculation!D56</f>
        <v>M17</v>
      </c>
      <c r="J56" s="50" t="str">
        <f>Calculation!E56</f>
        <v>M18</v>
      </c>
      <c r="K56" s="50" t="str">
        <f>Calculation!F56</f>
        <v>N17</v>
      </c>
      <c r="L56" s="50" t="str">
        <f>Calculation!G56</f>
        <v>N18</v>
      </c>
      <c r="M56" s="50" t="str">
        <f>Calculation!H56</f>
        <v>library25 dilution2</v>
      </c>
      <c r="N56" s="50">
        <f>Calculation!I56</f>
        <v>20000</v>
      </c>
      <c r="O56" s="50">
        <f>Calculation!J56</f>
        <v>15.6</v>
      </c>
      <c r="P56" s="50">
        <f>Calculation!K56</f>
        <v>15.7</v>
      </c>
      <c r="Q56" s="50">
        <f>Calculation!L56</f>
        <v>15.6</v>
      </c>
      <c r="R56" s="50">
        <f>Calculation!M56</f>
        <v>15.7</v>
      </c>
      <c r="S56" s="50">
        <f>Calculation!N56</f>
        <v>15.649999999999999</v>
      </c>
      <c r="T56" s="50">
        <f>Calculation!O56</f>
        <v>5.7735026918962373E-2</v>
      </c>
      <c r="U56" s="49"/>
      <c r="V56" s="49"/>
    </row>
    <row r="57" spans="1:22" x14ac:dyDescent="0.25">
      <c r="A57" s="49"/>
      <c r="B57" s="49"/>
      <c r="C57" s="49"/>
      <c r="D57" s="49"/>
      <c r="E57" s="49"/>
      <c r="F57" s="49"/>
      <c r="G57" s="49"/>
      <c r="H57" s="49"/>
      <c r="I57" s="50" t="str">
        <f>Calculation!D57</f>
        <v>M21</v>
      </c>
      <c r="J57" s="50" t="str">
        <f>Calculation!E57</f>
        <v>M22</v>
      </c>
      <c r="K57" s="50" t="str">
        <f>Calculation!F57</f>
        <v>N21</v>
      </c>
      <c r="L57" s="50" t="str">
        <f>Calculation!G57</f>
        <v>N22</v>
      </c>
      <c r="M57" s="50" t="str">
        <f>Calculation!H57</f>
        <v>library26 dilution1</v>
      </c>
      <c r="N57" s="50">
        <f>Calculation!I57</f>
        <v>2000</v>
      </c>
      <c r="O57" s="50">
        <f>Calculation!J57</f>
        <v>12.2</v>
      </c>
      <c r="P57" s="50">
        <f>Calculation!K57</f>
        <v>12.2</v>
      </c>
      <c r="Q57" s="50">
        <f>Calculation!L57</f>
        <v>12.2</v>
      </c>
      <c r="R57" s="50">
        <f>Calculation!M57</f>
        <v>12.2</v>
      </c>
      <c r="S57" s="50">
        <f>Calculation!N57</f>
        <v>12.2</v>
      </c>
      <c r="T57" s="50">
        <f>Calculation!O57</f>
        <v>0</v>
      </c>
      <c r="U57" s="49"/>
      <c r="V57" s="49"/>
    </row>
    <row r="58" spans="1:22" x14ac:dyDescent="0.25">
      <c r="A58" s="49"/>
      <c r="B58" s="49"/>
      <c r="C58" s="49"/>
      <c r="D58" s="49"/>
      <c r="E58" s="49"/>
      <c r="F58" s="49"/>
      <c r="G58" s="49"/>
      <c r="H58" s="49"/>
      <c r="I58" s="50" t="str">
        <f>Calculation!D58</f>
        <v>M23</v>
      </c>
      <c r="J58" s="50" t="str">
        <f>Calculation!E58</f>
        <v>M24</v>
      </c>
      <c r="K58" s="50" t="str">
        <f>Calculation!F58</f>
        <v>N23</v>
      </c>
      <c r="L58" s="50" t="str">
        <f>Calculation!G58</f>
        <v>N24</v>
      </c>
      <c r="M58" s="50" t="str">
        <f>Calculation!H58</f>
        <v>library26 dilution2</v>
      </c>
      <c r="N58" s="50">
        <f>Calculation!I58</f>
        <v>20000</v>
      </c>
      <c r="O58" s="50">
        <f>Calculation!J58</f>
        <v>15.6</v>
      </c>
      <c r="P58" s="50">
        <f>Calculation!K58</f>
        <v>15.7</v>
      </c>
      <c r="Q58" s="50">
        <f>Calculation!L58</f>
        <v>15.6</v>
      </c>
      <c r="R58" s="50">
        <f>Calculation!M58</f>
        <v>15.7</v>
      </c>
      <c r="S58" s="50">
        <f>Calculation!N58</f>
        <v>15.649999999999999</v>
      </c>
      <c r="T58" s="50">
        <f>Calculation!O58</f>
        <v>5.7735026918962373E-2</v>
      </c>
      <c r="U58" s="49"/>
      <c r="V58" s="49"/>
    </row>
    <row r="59" spans="1:22" x14ac:dyDescent="0.25">
      <c r="A59" s="49"/>
      <c r="B59" s="49"/>
      <c r="C59" s="49"/>
      <c r="D59" s="49"/>
      <c r="E59" s="49"/>
      <c r="F59" s="49"/>
      <c r="G59" s="49"/>
      <c r="H59" s="49"/>
      <c r="I59" s="50" t="str">
        <f>Calculation!D59</f>
        <v>O03</v>
      </c>
      <c r="J59" s="50" t="str">
        <f>Calculation!E59</f>
        <v>O04</v>
      </c>
      <c r="K59" s="50" t="str">
        <f>Calculation!F59</f>
        <v>P03</v>
      </c>
      <c r="L59" s="50" t="str">
        <f>Calculation!G59</f>
        <v>P04</v>
      </c>
      <c r="M59" s="50" t="str">
        <f>Calculation!H59</f>
        <v>library27 dilution1</v>
      </c>
      <c r="N59" s="50">
        <f>Calculation!I59</f>
        <v>2000</v>
      </c>
      <c r="O59" s="50">
        <f>Calculation!J59</f>
        <v>12.2</v>
      </c>
      <c r="P59" s="50">
        <f>Calculation!K59</f>
        <v>12.2</v>
      </c>
      <c r="Q59" s="50">
        <f>Calculation!L59</f>
        <v>12.2</v>
      </c>
      <c r="R59" s="50">
        <f>Calculation!M59</f>
        <v>12.2</v>
      </c>
      <c r="S59" s="50">
        <f>Calculation!N59</f>
        <v>12.2</v>
      </c>
      <c r="T59" s="50">
        <f>Calculation!O59</f>
        <v>0</v>
      </c>
      <c r="U59" s="49"/>
      <c r="V59" s="49"/>
    </row>
    <row r="60" spans="1:22" x14ac:dyDescent="0.25">
      <c r="A60" s="49"/>
      <c r="B60" s="49"/>
      <c r="C60" s="49"/>
      <c r="D60" s="49"/>
      <c r="E60" s="49"/>
      <c r="F60" s="49"/>
      <c r="G60" s="49"/>
      <c r="H60" s="49"/>
      <c r="I60" s="50" t="str">
        <f>Calculation!D60</f>
        <v>O05</v>
      </c>
      <c r="J60" s="50" t="str">
        <f>Calculation!E60</f>
        <v>O06</v>
      </c>
      <c r="K60" s="50" t="str">
        <f>Calculation!F60</f>
        <v>P05</v>
      </c>
      <c r="L60" s="50" t="str">
        <f>Calculation!G60</f>
        <v>P06</v>
      </c>
      <c r="M60" s="50" t="str">
        <f>Calculation!H60</f>
        <v>library27 dilution2</v>
      </c>
      <c r="N60" s="50">
        <f>Calculation!I60</f>
        <v>20000</v>
      </c>
      <c r="O60" s="50">
        <f>Calculation!J60</f>
        <v>15.6</v>
      </c>
      <c r="P60" s="50">
        <f>Calculation!K60</f>
        <v>15.7</v>
      </c>
      <c r="Q60" s="50">
        <f>Calculation!L60</f>
        <v>15.6</v>
      </c>
      <c r="R60" s="50">
        <f>Calculation!M60</f>
        <v>15.7</v>
      </c>
      <c r="S60" s="50">
        <f>Calculation!N60</f>
        <v>15.649999999999999</v>
      </c>
      <c r="T60" s="50">
        <f>Calculation!O60</f>
        <v>5.7735026918962373E-2</v>
      </c>
      <c r="U60" s="49"/>
      <c r="V60" s="49"/>
    </row>
    <row r="61" spans="1:22" x14ac:dyDescent="0.25">
      <c r="A61" s="49"/>
      <c r="B61" s="49"/>
      <c r="C61" s="49"/>
      <c r="D61" s="49"/>
      <c r="E61" s="49"/>
      <c r="F61" s="49"/>
      <c r="G61" s="49"/>
      <c r="H61" s="49"/>
      <c r="I61" s="50" t="str">
        <f>Calculation!D61</f>
        <v>O09</v>
      </c>
      <c r="J61" s="50" t="str">
        <f>Calculation!E61</f>
        <v>O10</v>
      </c>
      <c r="K61" s="50" t="str">
        <f>Calculation!F61</f>
        <v>P09</v>
      </c>
      <c r="L61" s="50" t="str">
        <f>Calculation!G61</f>
        <v>P10</v>
      </c>
      <c r="M61" s="50" t="str">
        <f>Calculation!H61</f>
        <v>library28 dilution1</v>
      </c>
      <c r="N61" s="50">
        <f>Calculation!I61</f>
        <v>2000</v>
      </c>
      <c r="O61" s="50">
        <f>Calculation!J61</f>
        <v>12.2</v>
      </c>
      <c r="P61" s="50">
        <f>Calculation!K61</f>
        <v>12.2</v>
      </c>
      <c r="Q61" s="50">
        <f>Calculation!L61</f>
        <v>12.2</v>
      </c>
      <c r="R61" s="50">
        <f>Calculation!M61</f>
        <v>12.2</v>
      </c>
      <c r="S61" s="50">
        <f>Calculation!N61</f>
        <v>12.2</v>
      </c>
      <c r="T61" s="50">
        <f>Calculation!O61</f>
        <v>0</v>
      </c>
      <c r="U61" s="49"/>
      <c r="V61" s="49"/>
    </row>
    <row r="62" spans="1:22" x14ac:dyDescent="0.25">
      <c r="A62" s="49"/>
      <c r="B62" s="49"/>
      <c r="C62" s="49"/>
      <c r="D62" s="49"/>
      <c r="E62" s="49"/>
      <c r="F62" s="49"/>
      <c r="G62" s="49"/>
      <c r="H62" s="49"/>
      <c r="I62" s="50" t="str">
        <f>Calculation!D62</f>
        <v>O11</v>
      </c>
      <c r="J62" s="50" t="str">
        <f>Calculation!E62</f>
        <v>O12</v>
      </c>
      <c r="K62" s="50" t="str">
        <f>Calculation!F62</f>
        <v>P11</v>
      </c>
      <c r="L62" s="50" t="str">
        <f>Calculation!G62</f>
        <v>P12</v>
      </c>
      <c r="M62" s="50" t="str">
        <f>Calculation!H62</f>
        <v>library28 dilution2</v>
      </c>
      <c r="N62" s="50">
        <f>Calculation!I62</f>
        <v>20000</v>
      </c>
      <c r="O62" s="50">
        <f>Calculation!J62</f>
        <v>15.6</v>
      </c>
      <c r="P62" s="50">
        <f>Calculation!K62</f>
        <v>15.7</v>
      </c>
      <c r="Q62" s="50">
        <f>Calculation!L62</f>
        <v>15.6</v>
      </c>
      <c r="R62" s="50">
        <f>Calculation!M62</f>
        <v>15.7</v>
      </c>
      <c r="S62" s="50">
        <f>Calculation!N62</f>
        <v>15.649999999999999</v>
      </c>
      <c r="T62" s="50">
        <f>Calculation!O62</f>
        <v>5.7735026918962373E-2</v>
      </c>
      <c r="U62" s="49"/>
      <c r="V62" s="49"/>
    </row>
    <row r="63" spans="1:22" x14ac:dyDescent="0.25">
      <c r="A63" s="49"/>
      <c r="B63" s="49"/>
      <c r="C63" s="49"/>
      <c r="D63" s="49"/>
      <c r="E63" s="49"/>
      <c r="F63" s="49"/>
      <c r="G63" s="49"/>
      <c r="H63" s="49"/>
      <c r="I63" s="50" t="str">
        <f>Calculation!D63</f>
        <v>O15</v>
      </c>
      <c r="J63" s="50" t="str">
        <f>Calculation!E63</f>
        <v>O16</v>
      </c>
      <c r="K63" s="50" t="str">
        <f>Calculation!F63</f>
        <v>P15</v>
      </c>
      <c r="L63" s="50" t="str">
        <f>Calculation!G63</f>
        <v>P16</v>
      </c>
      <c r="M63" s="50" t="str">
        <f>Calculation!H63</f>
        <v>library29dilution1</v>
      </c>
      <c r="N63" s="50">
        <f>Calculation!I63</f>
        <v>2000</v>
      </c>
      <c r="O63" s="50">
        <f>Calculation!J63</f>
        <v>12.2</v>
      </c>
      <c r="P63" s="50">
        <f>Calculation!K63</f>
        <v>12.2</v>
      </c>
      <c r="Q63" s="50">
        <f>Calculation!L63</f>
        <v>12.2</v>
      </c>
      <c r="R63" s="50">
        <f>Calculation!M63</f>
        <v>12.2</v>
      </c>
      <c r="S63" s="50">
        <f>Calculation!N63</f>
        <v>12.2</v>
      </c>
      <c r="T63" s="50">
        <f>Calculation!O63</f>
        <v>0</v>
      </c>
      <c r="U63" s="49"/>
      <c r="V63" s="49"/>
    </row>
    <row r="64" spans="1:22" x14ac:dyDescent="0.25">
      <c r="A64" s="49"/>
      <c r="B64" s="49"/>
      <c r="C64" s="49"/>
      <c r="D64" s="49"/>
      <c r="E64" s="49"/>
      <c r="F64" s="49"/>
      <c r="G64" s="49"/>
      <c r="H64" s="49"/>
      <c r="I64" s="50" t="str">
        <f>Calculation!D64</f>
        <v>O17</v>
      </c>
      <c r="J64" s="50" t="str">
        <f>Calculation!E64</f>
        <v>O18</v>
      </c>
      <c r="K64" s="50" t="str">
        <f>Calculation!F64</f>
        <v>P17</v>
      </c>
      <c r="L64" s="50" t="str">
        <f>Calculation!G64</f>
        <v>P18</v>
      </c>
      <c r="M64" s="50" t="str">
        <f>Calculation!H64</f>
        <v>library29 dilution2</v>
      </c>
      <c r="N64" s="50">
        <f>Calculation!I64</f>
        <v>20000</v>
      </c>
      <c r="O64" s="50">
        <f>Calculation!J64</f>
        <v>15.6</v>
      </c>
      <c r="P64" s="50">
        <f>Calculation!K64</f>
        <v>15.7</v>
      </c>
      <c r="Q64" s="50">
        <f>Calculation!L64</f>
        <v>15.6</v>
      </c>
      <c r="R64" s="50">
        <f>Calculation!M64</f>
        <v>15.7</v>
      </c>
      <c r="S64" s="50">
        <f>Calculation!N64</f>
        <v>15.649999999999999</v>
      </c>
      <c r="T64" s="50">
        <f>Calculation!O64</f>
        <v>5.7735026918962373E-2</v>
      </c>
      <c r="U64" s="49"/>
      <c r="V64" s="49"/>
    </row>
    <row r="65" spans="1:22" x14ac:dyDescent="0.25">
      <c r="A65" s="49"/>
      <c r="B65" s="49"/>
      <c r="C65" s="49"/>
      <c r="D65" s="49"/>
      <c r="E65" s="49"/>
      <c r="F65" s="49"/>
      <c r="G65" s="49"/>
      <c r="H65" s="49"/>
      <c r="I65" s="50" t="str">
        <f>Calculation!D65</f>
        <v>O21</v>
      </c>
      <c r="J65" s="50" t="str">
        <f>Calculation!E65</f>
        <v>O22</v>
      </c>
      <c r="K65" s="50" t="str">
        <f>Calculation!F65</f>
        <v>P21</v>
      </c>
      <c r="L65" s="50" t="str">
        <f>Calculation!G65</f>
        <v>P22</v>
      </c>
      <c r="M65" s="50" t="str">
        <f>Calculation!H65</f>
        <v>library30 dilution1</v>
      </c>
      <c r="N65" s="50">
        <f>Calculation!I65</f>
        <v>2000</v>
      </c>
      <c r="O65" s="50">
        <f>Calculation!J65</f>
        <v>12.2</v>
      </c>
      <c r="P65" s="50">
        <f>Calculation!K65</f>
        <v>12.2</v>
      </c>
      <c r="Q65" s="50">
        <f>Calculation!L65</f>
        <v>12</v>
      </c>
      <c r="R65" s="50">
        <f>Calculation!M65</f>
        <v>12</v>
      </c>
      <c r="S65" s="50">
        <f>Calculation!N65</f>
        <v>12.1</v>
      </c>
      <c r="T65" s="50">
        <f>Calculation!O65</f>
        <v>0.11547005383792475</v>
      </c>
      <c r="U65" s="49"/>
      <c r="V65" s="49"/>
    </row>
    <row r="66" spans="1:22" x14ac:dyDescent="0.25">
      <c r="A66" s="49"/>
      <c r="B66" s="49"/>
      <c r="C66" s="49"/>
      <c r="D66" s="49"/>
      <c r="E66" s="49"/>
      <c r="F66" s="49"/>
      <c r="G66" s="49"/>
      <c r="H66" s="49"/>
      <c r="I66" s="50" t="str">
        <f>Calculation!D66</f>
        <v>O23</v>
      </c>
      <c r="J66" s="50" t="str">
        <f>Calculation!E66</f>
        <v>O24</v>
      </c>
      <c r="K66" s="50" t="str">
        <f>Calculation!F66</f>
        <v>P23</v>
      </c>
      <c r="L66" s="50" t="str">
        <f>Calculation!G66</f>
        <v>P24</v>
      </c>
      <c r="M66" s="50" t="str">
        <f>Calculation!H66</f>
        <v>library30 dilution2</v>
      </c>
      <c r="N66" s="50">
        <f>Calculation!I66</f>
        <v>20000</v>
      </c>
      <c r="O66" s="50">
        <f>Calculation!J66</f>
        <v>15.6</v>
      </c>
      <c r="P66" s="50">
        <f>Calculation!K66</f>
        <v>15.7</v>
      </c>
      <c r="Q66" s="50">
        <f>Calculation!L66</f>
        <v>15.6</v>
      </c>
      <c r="R66" s="50">
        <f>Calculation!M66</f>
        <v>15.7</v>
      </c>
      <c r="S66" s="50">
        <f>Calculation!N66</f>
        <v>15.649999999999999</v>
      </c>
      <c r="T66" s="50">
        <f>Calculation!O66</f>
        <v>5.7735026918962373E-2</v>
      </c>
      <c r="U66" s="49"/>
      <c r="V66" s="49"/>
    </row>
    <row r="67" spans="1:22" x14ac:dyDescent="0.25">
      <c r="A67" s="49"/>
      <c r="B67" s="49"/>
      <c r="C67" s="49"/>
      <c r="D67" s="49"/>
      <c r="E67" s="49"/>
      <c r="F67" s="49"/>
      <c r="G67" s="49"/>
      <c r="H67" s="49"/>
      <c r="I67" s="51" t="str">
        <f>Calculation!D187</f>
        <v>A11</v>
      </c>
      <c r="J67" s="51" t="str">
        <f>Calculation!E187</f>
        <v>A12</v>
      </c>
      <c r="K67" s="51" t="str">
        <f>Calculation!F187</f>
        <v>B11</v>
      </c>
      <c r="L67" s="51" t="str">
        <f>Calculation!G187</f>
        <v>B12</v>
      </c>
      <c r="M67" s="51" t="str">
        <f>Calculation!H187</f>
        <v>NTC</v>
      </c>
      <c r="N67" s="51" t="str">
        <f>Calculation!I187</f>
        <v/>
      </c>
      <c r="O67" s="51">
        <f>Calculation!J187</f>
        <v>40</v>
      </c>
      <c r="P67" s="51">
        <f>Calculation!K187</f>
        <v>40</v>
      </c>
      <c r="Q67" s="51">
        <f>Calculation!L187</f>
        <v>40</v>
      </c>
      <c r="R67" s="51">
        <f>Calculation!M187</f>
        <v>40</v>
      </c>
      <c r="S67" s="51">
        <f>Calculation!N187</f>
        <v>40</v>
      </c>
      <c r="T67" s="51">
        <f>Calculation!O187</f>
        <v>0</v>
      </c>
      <c r="U67" s="49"/>
      <c r="V67" s="49"/>
    </row>
    <row r="68" spans="1:22" x14ac:dyDescent="0.25">
      <c r="A68" s="49"/>
      <c r="B68" s="49"/>
      <c r="C68" s="49"/>
      <c r="D68" s="49"/>
      <c r="E68" s="49"/>
      <c r="F68" s="49"/>
      <c r="G68" s="49"/>
      <c r="H68" s="49"/>
      <c r="I68" s="49"/>
      <c r="J68" s="49"/>
      <c r="K68" s="49"/>
      <c r="L68" s="49"/>
      <c r="M68" s="49"/>
      <c r="N68" s="49"/>
      <c r="O68" s="49"/>
      <c r="P68" s="49"/>
      <c r="Q68" s="49"/>
      <c r="R68" s="49"/>
      <c r="S68" s="49"/>
      <c r="T68" s="49"/>
      <c r="U68" s="49"/>
      <c r="V68" s="49"/>
    </row>
    <row r="69" spans="1:22" x14ac:dyDescent="0.25">
      <c r="A69" s="49"/>
      <c r="B69" s="49"/>
      <c r="C69" s="49"/>
      <c r="D69" s="49"/>
      <c r="E69" s="49"/>
      <c r="F69" s="49"/>
      <c r="G69" s="49"/>
      <c r="H69" s="49"/>
      <c r="I69" s="49"/>
      <c r="J69" s="49"/>
      <c r="K69" s="49"/>
      <c r="L69" s="49"/>
      <c r="M69" s="49"/>
      <c r="N69" s="49"/>
      <c r="O69" s="49"/>
      <c r="P69" s="49"/>
      <c r="Q69" s="49"/>
      <c r="R69" s="49"/>
      <c r="S69" s="49"/>
      <c r="T69" s="49"/>
      <c r="U69" s="49"/>
      <c r="V69" s="49"/>
    </row>
    <row r="70" spans="1:22" x14ac:dyDescent="0.25">
      <c r="A70" s="49"/>
      <c r="B70" s="49"/>
      <c r="C70" s="49"/>
      <c r="D70" s="49"/>
      <c r="E70" s="49"/>
      <c r="F70" s="49"/>
      <c r="G70" s="49"/>
      <c r="H70" s="49"/>
      <c r="I70" s="49"/>
      <c r="J70" s="49"/>
      <c r="K70" s="49"/>
      <c r="L70" s="49"/>
      <c r="M70" s="49"/>
      <c r="N70" s="49"/>
      <c r="O70" s="49"/>
      <c r="P70" s="49"/>
      <c r="Q70" s="49"/>
      <c r="R70" s="49"/>
      <c r="S70" s="49"/>
      <c r="T70" s="49"/>
      <c r="U70" s="49"/>
      <c r="V70" s="49"/>
    </row>
    <row r="71" spans="1:22" x14ac:dyDescent="0.25">
      <c r="A71" s="49"/>
      <c r="B71" s="49"/>
      <c r="C71" s="49"/>
      <c r="D71" s="49"/>
      <c r="E71" s="49"/>
      <c r="F71" s="49"/>
      <c r="G71" s="49"/>
      <c r="H71" s="49"/>
      <c r="I71" s="49"/>
      <c r="J71" s="49"/>
      <c r="K71" s="49"/>
      <c r="L71" s="49"/>
      <c r="M71" s="49"/>
      <c r="N71" s="49"/>
      <c r="O71" s="49"/>
      <c r="P71" s="49"/>
      <c r="Q71" s="49"/>
      <c r="R71" s="49"/>
      <c r="S71" s="49"/>
      <c r="T71" s="49"/>
      <c r="U71" s="49"/>
      <c r="V71" s="49"/>
    </row>
  </sheetData>
  <mergeCells count="2">
    <mergeCell ref="A1:G1"/>
    <mergeCell ref="A6:E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topLeftCell="B1" workbookViewId="0">
      <selection activeCell="E74" sqref="E74"/>
    </sheetView>
  </sheetViews>
  <sheetFormatPr defaultRowHeight="15" x14ac:dyDescent="0.25"/>
  <cols>
    <col min="1" max="1" width="16.140625" bestFit="1" customWidth="1"/>
    <col min="2" max="2" width="13.140625" bestFit="1" customWidth="1"/>
    <col min="5" max="5" width="17.42578125" bestFit="1" customWidth="1"/>
    <col min="6" max="6" width="21.140625" customWidth="1"/>
    <col min="7" max="7" width="22.7109375" customWidth="1"/>
    <col min="9" max="9" width="11" style="53" customWidth="1"/>
    <col min="10" max="10" width="49.28515625" customWidth="1"/>
  </cols>
  <sheetData>
    <row r="1" spans="1:9" x14ac:dyDescent="0.25">
      <c r="A1" s="6" t="s">
        <v>9</v>
      </c>
      <c r="B1" s="6" t="s">
        <v>10</v>
      </c>
      <c r="C1" s="6" t="s">
        <v>11</v>
      </c>
      <c r="D1" s="6" t="s">
        <v>400</v>
      </c>
      <c r="E1" s="6" t="s">
        <v>12</v>
      </c>
      <c r="F1" s="6" t="s">
        <v>543</v>
      </c>
      <c r="G1" s="6" t="s">
        <v>539</v>
      </c>
      <c r="I1" s="61" t="str">
        <f>Calculation!N1</f>
        <v xml:space="preserve"> Ave Ct (Y)</v>
      </c>
    </row>
    <row r="2" spans="1:9" x14ac:dyDescent="0.25">
      <c r="A2" s="8" t="str">
        <f>Calculation!D2</f>
        <v>A01</v>
      </c>
      <c r="B2" s="8" t="str">
        <f>Calculation!E2</f>
        <v>A02</v>
      </c>
      <c r="C2" s="8" t="str">
        <f>Calculation!F2</f>
        <v>B01</v>
      </c>
      <c r="D2" s="8" t="str">
        <f>Calculation!G2</f>
        <v>B02</v>
      </c>
      <c r="E2" s="8" t="str">
        <f>Calculation!H2</f>
        <v>standard1</v>
      </c>
      <c r="F2" s="8"/>
      <c r="G2" s="8"/>
      <c r="I2" s="62">
        <f>Calculation!N2</f>
        <v>11.2</v>
      </c>
    </row>
    <row r="3" spans="1:9" x14ac:dyDescent="0.25">
      <c r="A3" s="8" t="str">
        <f>Calculation!D3</f>
        <v>A03</v>
      </c>
      <c r="B3" s="8" t="str">
        <f>Calculation!E3</f>
        <v>A04</v>
      </c>
      <c r="C3" s="8" t="str">
        <f>Calculation!F3</f>
        <v>B03</v>
      </c>
      <c r="D3" s="8" t="str">
        <f>Calculation!G3</f>
        <v>B04</v>
      </c>
      <c r="E3" s="8" t="str">
        <f>Calculation!H3</f>
        <v>standard2</v>
      </c>
      <c r="F3" s="8"/>
      <c r="G3" s="8"/>
      <c r="I3" s="62">
        <f>Calculation!N3</f>
        <v>14.5</v>
      </c>
    </row>
    <row r="4" spans="1:9" x14ac:dyDescent="0.25">
      <c r="A4" s="8" t="str">
        <f>Calculation!D4</f>
        <v>A05</v>
      </c>
      <c r="B4" s="8" t="str">
        <f>Calculation!E4</f>
        <v>A06</v>
      </c>
      <c r="C4" s="8" t="str">
        <f>Calculation!F4</f>
        <v>B05</v>
      </c>
      <c r="D4" s="8" t="str">
        <f>Calculation!G4</f>
        <v>B06</v>
      </c>
      <c r="E4" s="8" t="str">
        <f>Calculation!H4</f>
        <v>standard3</v>
      </c>
      <c r="F4" s="8"/>
      <c r="G4" s="8"/>
      <c r="I4" s="62">
        <f>Calculation!N4</f>
        <v>17.8</v>
      </c>
    </row>
    <row r="5" spans="1:9" x14ac:dyDescent="0.25">
      <c r="A5" s="8" t="str">
        <f>Calculation!D5</f>
        <v>A07</v>
      </c>
      <c r="B5" s="8" t="str">
        <f>Calculation!E5</f>
        <v>A08</v>
      </c>
      <c r="C5" s="8" t="str">
        <f>Calculation!F5</f>
        <v>B07</v>
      </c>
      <c r="D5" s="8" t="str">
        <f>Calculation!G5</f>
        <v>B08</v>
      </c>
      <c r="E5" s="8" t="str">
        <f>Calculation!H5</f>
        <v>standard4</v>
      </c>
      <c r="F5" s="8"/>
      <c r="G5" s="8"/>
      <c r="I5" s="62">
        <f>Calculation!N5</f>
        <v>21.15</v>
      </c>
    </row>
    <row r="6" spans="1:9" x14ac:dyDescent="0.25">
      <c r="A6" s="8" t="str">
        <f>Calculation!D6</f>
        <v>A09</v>
      </c>
      <c r="B6" s="8" t="str">
        <f>Calculation!E6</f>
        <v>A10</v>
      </c>
      <c r="C6" s="8" t="str">
        <f>Calculation!F6</f>
        <v>B09</v>
      </c>
      <c r="D6" s="8" t="str">
        <f>Calculation!G6</f>
        <v>B10</v>
      </c>
      <c r="E6" s="8" t="str">
        <f>Calculation!H6</f>
        <v>standard5</v>
      </c>
      <c r="F6" s="8"/>
      <c r="G6" s="8"/>
      <c r="I6" s="62">
        <f>Calculation!N6</f>
        <v>24.45</v>
      </c>
    </row>
    <row r="7" spans="1:9" x14ac:dyDescent="0.25">
      <c r="A7" s="8" t="str">
        <f>Calculation!D187</f>
        <v>A11</v>
      </c>
      <c r="B7" s="8" t="str">
        <f>Calculation!E187</f>
        <v>A12</v>
      </c>
      <c r="C7" s="8" t="str">
        <f>Calculation!F187</f>
        <v>B11</v>
      </c>
      <c r="D7" s="8" t="str">
        <f>Calculation!G187</f>
        <v>B12</v>
      </c>
      <c r="E7" s="8" t="str">
        <f>Calculation!H187</f>
        <v>NTC</v>
      </c>
      <c r="F7" s="8"/>
      <c r="G7" s="8"/>
      <c r="I7" s="62">
        <f>Calculation!N7</f>
        <v>12.2</v>
      </c>
    </row>
    <row r="8" spans="1:9" x14ac:dyDescent="0.25">
      <c r="A8" s="8" t="str">
        <f>Calculation!D7</f>
        <v>A15</v>
      </c>
      <c r="B8" s="8" t="str">
        <f>Calculation!E7</f>
        <v>A16</v>
      </c>
      <c r="C8" s="8" t="str">
        <f>Calculation!F7</f>
        <v>B15</v>
      </c>
      <c r="D8" s="8" t="str">
        <f>Calculation!G7</f>
        <v>B16</v>
      </c>
      <c r="E8" s="8" t="str">
        <f>Calculation!H7</f>
        <v>library1 dilution1</v>
      </c>
      <c r="F8" s="33">
        <f>Calculation!T7</f>
        <v>6851.0352365831131</v>
      </c>
      <c r="G8" s="33">
        <f>Calculation!S7</f>
        <v>1712.7588091457785</v>
      </c>
      <c r="I8" s="62">
        <f>Calculation!N8</f>
        <v>15.649999999999999</v>
      </c>
    </row>
    <row r="9" spans="1:9" x14ac:dyDescent="0.25">
      <c r="A9" s="8" t="str">
        <f>Calculation!D8</f>
        <v>A17</v>
      </c>
      <c r="B9" s="8" t="str">
        <f>Calculation!E8</f>
        <v>A18</v>
      </c>
      <c r="C9" s="8" t="str">
        <f>Calculation!F8</f>
        <v>B17</v>
      </c>
      <c r="D9" s="8" t="str">
        <f>Calculation!G8</f>
        <v>B18</v>
      </c>
      <c r="E9" s="8" t="str">
        <f>Calculation!H8</f>
        <v>library1 dilution2</v>
      </c>
      <c r="F9" s="33">
        <f>Calculation!T8</f>
        <v>6237.8111065290959</v>
      </c>
      <c r="G9" s="33">
        <f>Calculation!S8</f>
        <v>1559.4527766322742</v>
      </c>
      <c r="I9" s="62">
        <f>Calculation!N9</f>
        <v>12.2</v>
      </c>
    </row>
    <row r="10" spans="1:9" x14ac:dyDescent="0.25">
      <c r="A10" s="8" t="str">
        <f>Calculation!D9</f>
        <v>A21</v>
      </c>
      <c r="B10" s="8" t="str">
        <f>Calculation!E9</f>
        <v>A22</v>
      </c>
      <c r="C10" s="8" t="str">
        <f>Calculation!F9</f>
        <v>B21</v>
      </c>
      <c r="D10" s="8" t="str">
        <f>Calculation!G9</f>
        <v>B22</v>
      </c>
      <c r="E10" s="8" t="str">
        <f>Calculation!H9</f>
        <v>library2 dilution1</v>
      </c>
      <c r="F10" s="33">
        <f>Calculation!T9</f>
        <v>6851.0352365831131</v>
      </c>
      <c r="G10" s="33">
        <f>Calculation!S9</f>
        <v>1712.7588091457785</v>
      </c>
      <c r="I10" s="62">
        <f>Calculation!N10</f>
        <v>15.649999999999999</v>
      </c>
    </row>
    <row r="11" spans="1:9" x14ac:dyDescent="0.25">
      <c r="A11" s="8" t="str">
        <f>Calculation!D10</f>
        <v>A23</v>
      </c>
      <c r="B11" s="8" t="str">
        <f>Calculation!E10</f>
        <v>A24</v>
      </c>
      <c r="C11" s="8" t="str">
        <f>Calculation!F10</f>
        <v>B23</v>
      </c>
      <c r="D11" s="8" t="str">
        <f>Calculation!G10</f>
        <v>B24</v>
      </c>
      <c r="E11" s="8" t="str">
        <f>Calculation!H10</f>
        <v>library2 dilution2</v>
      </c>
      <c r="F11" s="33">
        <f>Calculation!T10</f>
        <v>6237.8111065290959</v>
      </c>
      <c r="G11" s="33">
        <f>Calculation!S10</f>
        <v>1559.4527766322742</v>
      </c>
      <c r="I11" s="62">
        <f>Calculation!N11</f>
        <v>12.2</v>
      </c>
    </row>
    <row r="12" spans="1:9" x14ac:dyDescent="0.25">
      <c r="A12" s="8" t="str">
        <f>Calculation!D11</f>
        <v>C03</v>
      </c>
      <c r="B12" s="8" t="str">
        <f>Calculation!E11</f>
        <v>C04</v>
      </c>
      <c r="C12" s="8" t="str">
        <f>Calculation!F11</f>
        <v>D03</v>
      </c>
      <c r="D12" s="8" t="str">
        <f>Calculation!G11</f>
        <v>D04</v>
      </c>
      <c r="E12" s="8" t="str">
        <f>Calculation!H11</f>
        <v>library3 dilution1</v>
      </c>
      <c r="F12" s="33">
        <f>Calculation!T11</f>
        <v>6851.0352365831131</v>
      </c>
      <c r="G12" s="33">
        <f>Calculation!S11</f>
        <v>1712.7588091457785</v>
      </c>
      <c r="I12" s="62">
        <f>Calculation!N12</f>
        <v>15.649999999999999</v>
      </c>
    </row>
    <row r="13" spans="1:9" x14ac:dyDescent="0.25">
      <c r="A13" s="8" t="str">
        <f>Calculation!D12</f>
        <v>C05</v>
      </c>
      <c r="B13" s="8" t="str">
        <f>Calculation!E12</f>
        <v>C06</v>
      </c>
      <c r="C13" s="8" t="str">
        <f>Calculation!F12</f>
        <v>D05</v>
      </c>
      <c r="D13" s="8" t="str">
        <f>Calculation!G12</f>
        <v>D06</v>
      </c>
      <c r="E13" s="8" t="str">
        <f>Calculation!H12</f>
        <v>library3 dilution2</v>
      </c>
      <c r="F13" s="33">
        <f>Calculation!T12</f>
        <v>6237.8111065290959</v>
      </c>
      <c r="G13" s="33">
        <f>Calculation!S12</f>
        <v>1559.4527766322742</v>
      </c>
      <c r="I13" s="62">
        <f>Calculation!N13</f>
        <v>12.2</v>
      </c>
    </row>
    <row r="14" spans="1:9" x14ac:dyDescent="0.25">
      <c r="A14" s="8" t="str">
        <f>Calculation!D13</f>
        <v>C09</v>
      </c>
      <c r="B14" s="8" t="str">
        <f>Calculation!E13</f>
        <v>C10</v>
      </c>
      <c r="C14" s="8" t="str">
        <f>Calculation!F13</f>
        <v>D09</v>
      </c>
      <c r="D14" s="8" t="str">
        <f>Calculation!G13</f>
        <v>D10</v>
      </c>
      <c r="E14" s="8" t="str">
        <f>Calculation!H13</f>
        <v>library4 dilution1</v>
      </c>
      <c r="F14" s="33">
        <f>Calculation!T13</f>
        <v>6851.0352365831131</v>
      </c>
      <c r="G14" s="33">
        <f>Calculation!S13</f>
        <v>1712.7588091457785</v>
      </c>
      <c r="I14" s="62">
        <f>Calculation!N14</f>
        <v>15.649999999999999</v>
      </c>
    </row>
    <row r="15" spans="1:9" x14ac:dyDescent="0.25">
      <c r="A15" s="8" t="str">
        <f>Calculation!D14</f>
        <v>C11</v>
      </c>
      <c r="B15" s="8" t="str">
        <f>Calculation!E14</f>
        <v>C12</v>
      </c>
      <c r="C15" s="8" t="str">
        <f>Calculation!F14</f>
        <v>D11</v>
      </c>
      <c r="D15" s="8" t="str">
        <f>Calculation!G14</f>
        <v>D12</v>
      </c>
      <c r="E15" s="8" t="str">
        <f>Calculation!H14</f>
        <v>library4 dilution2</v>
      </c>
      <c r="F15" s="33">
        <f>Calculation!T14</f>
        <v>6237.8111065290959</v>
      </c>
      <c r="G15" s="33">
        <f>Calculation!S14</f>
        <v>1559.4527766322742</v>
      </c>
      <c r="I15" s="62">
        <f>Calculation!N15</f>
        <v>12.2</v>
      </c>
    </row>
    <row r="16" spans="1:9" x14ac:dyDescent="0.25">
      <c r="A16" s="8" t="str">
        <f>Calculation!D15</f>
        <v>C15</v>
      </c>
      <c r="B16" s="8" t="str">
        <f>Calculation!E15</f>
        <v>C16</v>
      </c>
      <c r="C16" s="8" t="str">
        <f>Calculation!F15</f>
        <v>D15</v>
      </c>
      <c r="D16" s="8" t="str">
        <f>Calculation!G15</f>
        <v>D16</v>
      </c>
      <c r="E16" s="8" t="str">
        <f>Calculation!H15</f>
        <v>library5 dilution1</v>
      </c>
      <c r="F16" s="33">
        <f>Calculation!T15</f>
        <v>6851.0352365831131</v>
      </c>
      <c r="G16" s="33">
        <f>Calculation!S15</f>
        <v>1712.7588091457785</v>
      </c>
      <c r="I16" s="62">
        <f>Calculation!N16</f>
        <v>15.649999999999999</v>
      </c>
    </row>
    <row r="17" spans="1:9" x14ac:dyDescent="0.25">
      <c r="A17" s="8" t="str">
        <f>Calculation!D16</f>
        <v>C17</v>
      </c>
      <c r="B17" s="8" t="str">
        <f>Calculation!E16</f>
        <v>C18</v>
      </c>
      <c r="C17" s="8" t="str">
        <f>Calculation!F16</f>
        <v>D17</v>
      </c>
      <c r="D17" s="8" t="str">
        <f>Calculation!G16</f>
        <v>D18</v>
      </c>
      <c r="E17" s="8" t="str">
        <f>Calculation!H16</f>
        <v>library5 dilution2</v>
      </c>
      <c r="F17" s="33">
        <f>Calculation!T16</f>
        <v>6237.8111065290959</v>
      </c>
      <c r="G17" s="33">
        <f>Calculation!S16</f>
        <v>1559.4527766322742</v>
      </c>
      <c r="I17" s="62">
        <f>Calculation!N17</f>
        <v>12.2</v>
      </c>
    </row>
    <row r="18" spans="1:9" x14ac:dyDescent="0.25">
      <c r="A18" s="8" t="str">
        <f>Calculation!D17</f>
        <v>C21</v>
      </c>
      <c r="B18" s="8" t="str">
        <f>Calculation!E17</f>
        <v>C22</v>
      </c>
      <c r="C18" s="8" t="str">
        <f>Calculation!F17</f>
        <v>D21</v>
      </c>
      <c r="D18" s="8" t="str">
        <f>Calculation!G17</f>
        <v>D22</v>
      </c>
      <c r="E18" s="8" t="str">
        <f>Calculation!H17</f>
        <v>library6 dilution1</v>
      </c>
      <c r="F18" s="33">
        <f>Calculation!T17</f>
        <v>6851.0352365831131</v>
      </c>
      <c r="G18" s="33">
        <f>Calculation!S17</f>
        <v>1712.7588091457785</v>
      </c>
      <c r="I18" s="62">
        <f>Calculation!N18</f>
        <v>15.649999999999999</v>
      </c>
    </row>
    <row r="19" spans="1:9" x14ac:dyDescent="0.25">
      <c r="A19" s="8" t="str">
        <f>Calculation!D18</f>
        <v>C23</v>
      </c>
      <c r="B19" s="8" t="str">
        <f>Calculation!E18</f>
        <v>C24</v>
      </c>
      <c r="C19" s="8" t="str">
        <f>Calculation!F18</f>
        <v>D23</v>
      </c>
      <c r="D19" s="8" t="str">
        <f>Calculation!G18</f>
        <v>D24</v>
      </c>
      <c r="E19" s="8" t="str">
        <f>Calculation!H18</f>
        <v>library6 dilution2</v>
      </c>
      <c r="F19" s="33">
        <f>Calculation!T18</f>
        <v>6237.8111065290959</v>
      </c>
      <c r="G19" s="33">
        <f>Calculation!S18</f>
        <v>1559.4527766322742</v>
      </c>
      <c r="I19" s="62">
        <f>Calculation!N19</f>
        <v>12.2</v>
      </c>
    </row>
    <row r="20" spans="1:9" x14ac:dyDescent="0.25">
      <c r="A20" s="8" t="str">
        <f>Calculation!D19</f>
        <v>E03</v>
      </c>
      <c r="B20" s="8" t="str">
        <f>Calculation!E19</f>
        <v>E04</v>
      </c>
      <c r="C20" s="8" t="str">
        <f>Calculation!F19</f>
        <v>F03</v>
      </c>
      <c r="D20" s="8" t="str">
        <f>Calculation!G19</f>
        <v>F04</v>
      </c>
      <c r="E20" s="8" t="str">
        <f>Calculation!H19</f>
        <v>library7 dilution1</v>
      </c>
      <c r="F20" s="33">
        <f>Calculation!T19</f>
        <v>6851.0352365831131</v>
      </c>
      <c r="G20" s="33">
        <f>Calculation!S19</f>
        <v>1712.7588091457785</v>
      </c>
      <c r="I20" s="62">
        <f>Calculation!N20</f>
        <v>15.649999999999999</v>
      </c>
    </row>
    <row r="21" spans="1:9" x14ac:dyDescent="0.25">
      <c r="A21" s="8" t="str">
        <f>Calculation!D20</f>
        <v>E05</v>
      </c>
      <c r="B21" s="8" t="str">
        <f>Calculation!E20</f>
        <v>E06</v>
      </c>
      <c r="C21" s="8" t="str">
        <f>Calculation!F20</f>
        <v>F05</v>
      </c>
      <c r="D21" s="8" t="str">
        <f>Calculation!G20</f>
        <v>F06</v>
      </c>
      <c r="E21" s="8" t="str">
        <f>Calculation!H20</f>
        <v>library7 dilution2</v>
      </c>
      <c r="F21" s="33">
        <f>Calculation!T20</f>
        <v>6237.8111065290959</v>
      </c>
      <c r="G21" s="33">
        <f>Calculation!S20</f>
        <v>1559.4527766322742</v>
      </c>
      <c r="I21" s="62">
        <f>Calculation!N21</f>
        <v>12.2</v>
      </c>
    </row>
    <row r="22" spans="1:9" x14ac:dyDescent="0.25">
      <c r="A22" s="8" t="str">
        <f>Calculation!D21</f>
        <v>E09</v>
      </c>
      <c r="B22" s="8" t="str">
        <f>Calculation!E21</f>
        <v>E10</v>
      </c>
      <c r="C22" s="8" t="str">
        <f>Calculation!F21</f>
        <v>F09</v>
      </c>
      <c r="D22" s="8" t="str">
        <f>Calculation!G21</f>
        <v>F10</v>
      </c>
      <c r="E22" s="8" t="str">
        <f>Calculation!H21</f>
        <v>library8 dilution1</v>
      </c>
      <c r="F22" s="33">
        <f>Calculation!T21</f>
        <v>6851.0352365831131</v>
      </c>
      <c r="G22" s="33">
        <f>Calculation!S21</f>
        <v>1712.7588091457785</v>
      </c>
      <c r="I22" s="62">
        <f>Calculation!N22</f>
        <v>15.649999999999999</v>
      </c>
    </row>
    <row r="23" spans="1:9" x14ac:dyDescent="0.25">
      <c r="A23" s="8" t="str">
        <f>Calculation!D22</f>
        <v>E11</v>
      </c>
      <c r="B23" s="8" t="str">
        <f>Calculation!E22</f>
        <v>E12</v>
      </c>
      <c r="C23" s="8" t="str">
        <f>Calculation!F22</f>
        <v>F11</v>
      </c>
      <c r="D23" s="8" t="str">
        <f>Calculation!G22</f>
        <v>F12</v>
      </c>
      <c r="E23" s="8" t="str">
        <f>Calculation!H22</f>
        <v>library8 dilution2</v>
      </c>
      <c r="F23" s="33">
        <f>Calculation!T22</f>
        <v>6237.8111065290959</v>
      </c>
      <c r="G23" s="33">
        <f>Calculation!S22</f>
        <v>1559.4527766322742</v>
      </c>
      <c r="I23" s="62">
        <f>Calculation!N23</f>
        <v>12.2</v>
      </c>
    </row>
    <row r="24" spans="1:9" x14ac:dyDescent="0.25">
      <c r="A24" s="8" t="str">
        <f>Calculation!D23</f>
        <v>E15</v>
      </c>
      <c r="B24" s="8" t="str">
        <f>Calculation!E23</f>
        <v>E16</v>
      </c>
      <c r="C24" s="8" t="str">
        <f>Calculation!F23</f>
        <v>F15</v>
      </c>
      <c r="D24" s="8" t="str">
        <f>Calculation!G23</f>
        <v>F16</v>
      </c>
      <c r="E24" s="8" t="str">
        <f>Calculation!H23</f>
        <v>library9 dilution1</v>
      </c>
      <c r="F24" s="33">
        <f>Calculation!T23</f>
        <v>6851.0352365831131</v>
      </c>
      <c r="G24" s="33">
        <f>Calculation!S23</f>
        <v>1712.7588091457785</v>
      </c>
      <c r="I24" s="62">
        <f>Calculation!N24</f>
        <v>15.649999999999999</v>
      </c>
    </row>
    <row r="25" spans="1:9" x14ac:dyDescent="0.25">
      <c r="A25" s="8" t="str">
        <f>Calculation!D24</f>
        <v>E17</v>
      </c>
      <c r="B25" s="8" t="str">
        <f>Calculation!E24</f>
        <v>E18</v>
      </c>
      <c r="C25" s="8" t="str">
        <f>Calculation!F24</f>
        <v>F17</v>
      </c>
      <c r="D25" s="8" t="str">
        <f>Calculation!G24</f>
        <v>F18</v>
      </c>
      <c r="E25" s="8" t="str">
        <f>Calculation!H24</f>
        <v>library9 dilution2</v>
      </c>
      <c r="F25" s="33">
        <f>Calculation!T24</f>
        <v>6237.8111065290959</v>
      </c>
      <c r="G25" s="33">
        <f>Calculation!S24</f>
        <v>1559.4527766322742</v>
      </c>
      <c r="I25" s="62">
        <f>Calculation!N25</f>
        <v>12.2</v>
      </c>
    </row>
    <row r="26" spans="1:9" x14ac:dyDescent="0.25">
      <c r="A26" s="8" t="str">
        <f>Calculation!D25</f>
        <v>E21</v>
      </c>
      <c r="B26" s="8" t="str">
        <f>Calculation!E25</f>
        <v>E22</v>
      </c>
      <c r="C26" s="8" t="str">
        <f>Calculation!F25</f>
        <v>F21</v>
      </c>
      <c r="D26" s="8" t="str">
        <f>Calculation!G25</f>
        <v>F22</v>
      </c>
      <c r="E26" s="8" t="str">
        <f>Calculation!H25</f>
        <v>library10 dilution1</v>
      </c>
      <c r="F26" s="33">
        <f>Calculation!T25</f>
        <v>6851.0352365831131</v>
      </c>
      <c r="G26" s="33">
        <f>Calculation!S25</f>
        <v>1712.7588091457785</v>
      </c>
      <c r="I26" s="62">
        <f>Calculation!N26</f>
        <v>15.649999999999999</v>
      </c>
    </row>
    <row r="27" spans="1:9" x14ac:dyDescent="0.25">
      <c r="A27" s="8" t="str">
        <f>Calculation!D26</f>
        <v>E23</v>
      </c>
      <c r="B27" s="8" t="str">
        <f>Calculation!E26</f>
        <v>E24</v>
      </c>
      <c r="C27" s="8" t="str">
        <f>Calculation!F26</f>
        <v>F23</v>
      </c>
      <c r="D27" s="8" t="str">
        <f>Calculation!G26</f>
        <v>F24</v>
      </c>
      <c r="E27" s="8" t="str">
        <f>Calculation!H26</f>
        <v>library10 dilution2</v>
      </c>
      <c r="F27" s="33">
        <f>Calculation!T26</f>
        <v>6237.8111065290959</v>
      </c>
      <c r="G27" s="33">
        <f>Calculation!S26</f>
        <v>1559.4527766322742</v>
      </c>
      <c r="I27" s="62">
        <f>Calculation!N27</f>
        <v>12.2</v>
      </c>
    </row>
    <row r="28" spans="1:9" x14ac:dyDescent="0.25">
      <c r="A28" s="8" t="str">
        <f>Calculation!D27</f>
        <v>G03</v>
      </c>
      <c r="B28" s="8" t="str">
        <f>Calculation!E27</f>
        <v>G04</v>
      </c>
      <c r="C28" s="8" t="str">
        <f>Calculation!F27</f>
        <v>H03</v>
      </c>
      <c r="D28" s="8" t="str">
        <f>Calculation!G27</f>
        <v>H04</v>
      </c>
      <c r="E28" s="8" t="str">
        <f>Calculation!H27</f>
        <v>library11 dilution1</v>
      </c>
      <c r="F28" s="33">
        <f>Calculation!T27</f>
        <v>6851.0352365831131</v>
      </c>
      <c r="G28" s="33">
        <f>Calculation!S27</f>
        <v>1712.7588091457785</v>
      </c>
      <c r="I28" s="62">
        <f>Calculation!N28</f>
        <v>15.649999999999999</v>
      </c>
    </row>
    <row r="29" spans="1:9" x14ac:dyDescent="0.25">
      <c r="A29" s="8" t="str">
        <f>Calculation!D28</f>
        <v>G05</v>
      </c>
      <c r="B29" s="8" t="str">
        <f>Calculation!E28</f>
        <v>G06</v>
      </c>
      <c r="C29" s="8" t="str">
        <f>Calculation!F28</f>
        <v>H05</v>
      </c>
      <c r="D29" s="8" t="str">
        <f>Calculation!G28</f>
        <v>H06</v>
      </c>
      <c r="E29" s="8" t="str">
        <f>Calculation!H28</f>
        <v>library11 dilution2</v>
      </c>
      <c r="F29" s="33">
        <f>Calculation!T28</f>
        <v>6237.8111065290959</v>
      </c>
      <c r="G29" s="33">
        <f>Calculation!S28</f>
        <v>1559.4527766322742</v>
      </c>
      <c r="I29" s="62">
        <f>Calculation!N29</f>
        <v>12.2</v>
      </c>
    </row>
    <row r="30" spans="1:9" x14ac:dyDescent="0.25">
      <c r="A30" s="8" t="str">
        <f>Calculation!D29</f>
        <v>G09</v>
      </c>
      <c r="B30" s="8" t="str">
        <f>Calculation!E29</f>
        <v>G10</v>
      </c>
      <c r="C30" s="8" t="str">
        <f>Calculation!F29</f>
        <v>H09</v>
      </c>
      <c r="D30" s="8" t="str">
        <f>Calculation!G29</f>
        <v>H10</v>
      </c>
      <c r="E30" s="8" t="str">
        <f>Calculation!H29</f>
        <v>library12 dilution1</v>
      </c>
      <c r="F30" s="33">
        <f>Calculation!T29</f>
        <v>6851.0352365831131</v>
      </c>
      <c r="G30" s="33">
        <f>Calculation!S29</f>
        <v>1712.7588091457785</v>
      </c>
      <c r="I30" s="62">
        <f>Calculation!N30</f>
        <v>15.649999999999999</v>
      </c>
    </row>
    <row r="31" spans="1:9" x14ac:dyDescent="0.25">
      <c r="A31" s="8" t="str">
        <f>Calculation!D30</f>
        <v>G11</v>
      </c>
      <c r="B31" s="8" t="str">
        <f>Calculation!E30</f>
        <v>G12</v>
      </c>
      <c r="C31" s="8" t="str">
        <f>Calculation!F30</f>
        <v>H11</v>
      </c>
      <c r="D31" s="8" t="str">
        <f>Calculation!G30</f>
        <v>H12</v>
      </c>
      <c r="E31" s="8" t="str">
        <f>Calculation!H30</f>
        <v>library12 dilution2</v>
      </c>
      <c r="F31" s="33">
        <f>Calculation!T30</f>
        <v>6237.8111065290959</v>
      </c>
      <c r="G31" s="33">
        <f>Calculation!S30</f>
        <v>1559.4527766322742</v>
      </c>
      <c r="I31" s="62">
        <f>Calculation!N31</f>
        <v>12.2</v>
      </c>
    </row>
    <row r="32" spans="1:9" x14ac:dyDescent="0.25">
      <c r="A32" s="8" t="str">
        <f>Calculation!D31</f>
        <v>G15</v>
      </c>
      <c r="B32" s="8" t="str">
        <f>Calculation!E31</f>
        <v>G16</v>
      </c>
      <c r="C32" s="8" t="str">
        <f>Calculation!F31</f>
        <v>H15</v>
      </c>
      <c r="D32" s="8" t="str">
        <f>Calculation!G31</f>
        <v>H16</v>
      </c>
      <c r="E32" s="8" t="str">
        <f>Calculation!H31</f>
        <v>library13 dilution1</v>
      </c>
      <c r="F32" s="33">
        <f>Calculation!T31</f>
        <v>6851.0352365831131</v>
      </c>
      <c r="G32" s="33">
        <f>Calculation!S31</f>
        <v>1712.7588091457785</v>
      </c>
      <c r="I32" s="62">
        <f>Calculation!N32</f>
        <v>15.649999999999999</v>
      </c>
    </row>
    <row r="33" spans="1:9" x14ac:dyDescent="0.25">
      <c r="A33" s="8" t="str">
        <f>Calculation!D32</f>
        <v>G17</v>
      </c>
      <c r="B33" s="8" t="str">
        <f>Calculation!E32</f>
        <v>G18</v>
      </c>
      <c r="C33" s="8" t="str">
        <f>Calculation!F32</f>
        <v>H17</v>
      </c>
      <c r="D33" s="8" t="str">
        <f>Calculation!G32</f>
        <v>H18</v>
      </c>
      <c r="E33" s="8" t="str">
        <f>Calculation!H32</f>
        <v>library13 dilution2</v>
      </c>
      <c r="F33" s="33">
        <f>Calculation!T32</f>
        <v>6237.8111065290959</v>
      </c>
      <c r="G33" s="33">
        <f>Calculation!S32</f>
        <v>1559.4527766322742</v>
      </c>
      <c r="I33" s="62">
        <f>Calculation!N33</f>
        <v>12.2</v>
      </c>
    </row>
    <row r="34" spans="1:9" x14ac:dyDescent="0.25">
      <c r="A34" s="8" t="str">
        <f>Calculation!D33</f>
        <v>G21</v>
      </c>
      <c r="B34" s="8" t="str">
        <f>Calculation!E33</f>
        <v>G22</v>
      </c>
      <c r="C34" s="8" t="str">
        <f>Calculation!F33</f>
        <v>H21</v>
      </c>
      <c r="D34" s="8" t="str">
        <f>Calculation!G33</f>
        <v>H22</v>
      </c>
      <c r="E34" s="8" t="str">
        <f>Calculation!H33</f>
        <v>library14 dilution1</v>
      </c>
      <c r="F34" s="33">
        <f>Calculation!T33</f>
        <v>6851.0352365831131</v>
      </c>
      <c r="G34" s="33">
        <f>Calculation!S33</f>
        <v>1712.7588091457785</v>
      </c>
      <c r="I34" s="62">
        <f>Calculation!N34</f>
        <v>15.649999999999999</v>
      </c>
    </row>
    <row r="35" spans="1:9" x14ac:dyDescent="0.25">
      <c r="A35" s="8" t="str">
        <f>Calculation!D34</f>
        <v>G23</v>
      </c>
      <c r="B35" s="8" t="str">
        <f>Calculation!E34</f>
        <v>G24</v>
      </c>
      <c r="C35" s="8" t="str">
        <f>Calculation!F34</f>
        <v>H23</v>
      </c>
      <c r="D35" s="8" t="str">
        <f>Calculation!G34</f>
        <v>H24</v>
      </c>
      <c r="E35" s="8" t="str">
        <f>Calculation!H34</f>
        <v>library14 dilution2</v>
      </c>
      <c r="F35" s="33">
        <f>Calculation!T34</f>
        <v>6237.8111065290959</v>
      </c>
      <c r="G35" s="33">
        <f>Calculation!S34</f>
        <v>1559.4527766322742</v>
      </c>
      <c r="I35" s="62">
        <f>Calculation!N35</f>
        <v>12.2</v>
      </c>
    </row>
    <row r="36" spans="1:9" x14ac:dyDescent="0.25">
      <c r="A36" s="8" t="str">
        <f>Calculation!D35</f>
        <v>I03</v>
      </c>
      <c r="B36" s="8" t="str">
        <f>Calculation!E35</f>
        <v>I04</v>
      </c>
      <c r="C36" s="8" t="str">
        <f>Calculation!F35</f>
        <v>J03</v>
      </c>
      <c r="D36" s="8" t="str">
        <f>Calculation!G35</f>
        <v>J04</v>
      </c>
      <c r="E36" s="8" t="str">
        <f>Calculation!H35</f>
        <v>library15 dilution1</v>
      </c>
      <c r="F36" s="33">
        <f>Calculation!T35</f>
        <v>6851.0352365831131</v>
      </c>
      <c r="G36" s="33">
        <f>Calculation!S35</f>
        <v>1712.7588091457785</v>
      </c>
      <c r="I36" s="62">
        <f>Calculation!N36</f>
        <v>15.649999999999999</v>
      </c>
    </row>
    <row r="37" spans="1:9" x14ac:dyDescent="0.25">
      <c r="A37" s="8" t="str">
        <f>Calculation!D36</f>
        <v>I05</v>
      </c>
      <c r="B37" s="8" t="str">
        <f>Calculation!E36</f>
        <v>I06</v>
      </c>
      <c r="C37" s="8" t="str">
        <f>Calculation!F36</f>
        <v>J05</v>
      </c>
      <c r="D37" s="8" t="str">
        <f>Calculation!G36</f>
        <v>J06</v>
      </c>
      <c r="E37" s="8" t="str">
        <f>Calculation!H36</f>
        <v>library15 dilution2</v>
      </c>
      <c r="F37" s="33">
        <f>Calculation!T36</f>
        <v>6237.8111065290959</v>
      </c>
      <c r="G37" s="33">
        <f>Calculation!S36</f>
        <v>1559.4527766322742</v>
      </c>
      <c r="I37" s="62">
        <f>Calculation!N37</f>
        <v>12.2</v>
      </c>
    </row>
    <row r="38" spans="1:9" x14ac:dyDescent="0.25">
      <c r="A38" s="8" t="str">
        <f>Calculation!D37</f>
        <v>I09</v>
      </c>
      <c r="B38" s="8" t="str">
        <f>Calculation!E37</f>
        <v>I10</v>
      </c>
      <c r="C38" s="8" t="str">
        <f>Calculation!F37</f>
        <v>J09</v>
      </c>
      <c r="D38" s="8" t="str">
        <f>Calculation!G37</f>
        <v>J10</v>
      </c>
      <c r="E38" s="8" t="str">
        <f>Calculation!H37</f>
        <v>library16 dilution1</v>
      </c>
      <c r="F38" s="33">
        <f>Calculation!T37</f>
        <v>6851.0352365831131</v>
      </c>
      <c r="G38" s="33">
        <f>Calculation!S37</f>
        <v>1712.7588091457785</v>
      </c>
      <c r="I38" s="62">
        <f>Calculation!N38</f>
        <v>15.649999999999999</v>
      </c>
    </row>
    <row r="39" spans="1:9" x14ac:dyDescent="0.25">
      <c r="A39" s="8" t="str">
        <f>Calculation!D38</f>
        <v>I11</v>
      </c>
      <c r="B39" s="8" t="str">
        <f>Calculation!E38</f>
        <v>I12</v>
      </c>
      <c r="C39" s="8" t="str">
        <f>Calculation!F38</f>
        <v>J11</v>
      </c>
      <c r="D39" s="8" t="str">
        <f>Calculation!G38</f>
        <v>J12</v>
      </c>
      <c r="E39" s="8" t="str">
        <f>Calculation!H38</f>
        <v>library16 dilution2</v>
      </c>
      <c r="F39" s="33">
        <f>Calculation!T38</f>
        <v>6237.8111065290959</v>
      </c>
      <c r="G39" s="33">
        <f>Calculation!S38</f>
        <v>1559.4527766322742</v>
      </c>
      <c r="I39" s="62">
        <f>Calculation!N39</f>
        <v>12.2</v>
      </c>
    </row>
    <row r="40" spans="1:9" x14ac:dyDescent="0.25">
      <c r="A40" s="8" t="str">
        <f>Calculation!D39</f>
        <v>I15</v>
      </c>
      <c r="B40" s="8" t="str">
        <f>Calculation!E39</f>
        <v>I16</v>
      </c>
      <c r="C40" s="8" t="str">
        <f>Calculation!F39</f>
        <v>J15</v>
      </c>
      <c r="D40" s="8" t="str">
        <f>Calculation!G39</f>
        <v>J16</v>
      </c>
      <c r="E40" s="8" t="str">
        <f>Calculation!H39</f>
        <v>library17dilution1</v>
      </c>
      <c r="F40" s="33">
        <f>Calculation!T39</f>
        <v>6851.0352365831131</v>
      </c>
      <c r="G40" s="33">
        <f>Calculation!S39</f>
        <v>1712.7588091457785</v>
      </c>
      <c r="I40" s="62">
        <f>Calculation!N40</f>
        <v>15.649999999999999</v>
      </c>
    </row>
    <row r="41" spans="1:9" x14ac:dyDescent="0.25">
      <c r="A41" s="8" t="str">
        <f>Calculation!D40</f>
        <v>I17</v>
      </c>
      <c r="B41" s="8" t="str">
        <f>Calculation!E40</f>
        <v>I18</v>
      </c>
      <c r="C41" s="8" t="str">
        <f>Calculation!F40</f>
        <v>J17</v>
      </c>
      <c r="D41" s="8" t="str">
        <f>Calculation!G40</f>
        <v>J18</v>
      </c>
      <c r="E41" s="8" t="str">
        <f>Calculation!H40</f>
        <v>library17 dilution2</v>
      </c>
      <c r="F41" s="33">
        <f>Calculation!T40</f>
        <v>6237.8111065290959</v>
      </c>
      <c r="G41" s="33">
        <f>Calculation!S40</f>
        <v>1559.4527766322742</v>
      </c>
      <c r="I41" s="62">
        <f>Calculation!N41</f>
        <v>12.2</v>
      </c>
    </row>
    <row r="42" spans="1:9" x14ac:dyDescent="0.25">
      <c r="A42" s="8" t="str">
        <f>Calculation!D41</f>
        <v>I21</v>
      </c>
      <c r="B42" s="8" t="str">
        <f>Calculation!E41</f>
        <v>I22</v>
      </c>
      <c r="C42" s="8" t="str">
        <f>Calculation!F41</f>
        <v>J21</v>
      </c>
      <c r="D42" s="8" t="str">
        <f>Calculation!G41</f>
        <v>J22</v>
      </c>
      <c r="E42" s="8" t="str">
        <f>Calculation!H41</f>
        <v>library18 dilution1</v>
      </c>
      <c r="F42" s="33">
        <f>Calculation!T41</f>
        <v>6851.0352365831131</v>
      </c>
      <c r="G42" s="33">
        <f>Calculation!S41</f>
        <v>1712.7588091457785</v>
      </c>
      <c r="I42" s="62">
        <f>Calculation!N42</f>
        <v>15.649999999999999</v>
      </c>
    </row>
    <row r="43" spans="1:9" x14ac:dyDescent="0.25">
      <c r="A43" s="8" t="str">
        <f>Calculation!D42</f>
        <v>I23</v>
      </c>
      <c r="B43" s="8" t="str">
        <f>Calculation!E42</f>
        <v>I24</v>
      </c>
      <c r="C43" s="8" t="str">
        <f>Calculation!F42</f>
        <v>J23</v>
      </c>
      <c r="D43" s="8" t="str">
        <f>Calculation!G42</f>
        <v>J24</v>
      </c>
      <c r="E43" s="8" t="str">
        <f>Calculation!H42</f>
        <v>library18 dilution2</v>
      </c>
      <c r="F43" s="33">
        <f>Calculation!T42</f>
        <v>6237.8111065290959</v>
      </c>
      <c r="G43" s="33">
        <f>Calculation!S42</f>
        <v>1559.4527766322742</v>
      </c>
      <c r="I43" s="62">
        <f>Calculation!N43</f>
        <v>12.2</v>
      </c>
    </row>
    <row r="44" spans="1:9" x14ac:dyDescent="0.25">
      <c r="A44" s="8" t="str">
        <f>Calculation!D43</f>
        <v>K03</v>
      </c>
      <c r="B44" s="8" t="str">
        <f>Calculation!E43</f>
        <v>K04</v>
      </c>
      <c r="C44" s="8" t="str">
        <f>Calculation!F43</f>
        <v>L03</v>
      </c>
      <c r="D44" s="8" t="str">
        <f>Calculation!G43</f>
        <v>L04</v>
      </c>
      <c r="E44" s="8" t="str">
        <f>Calculation!H43</f>
        <v>library19 dilution1</v>
      </c>
      <c r="F44" s="33">
        <f>Calculation!T43</f>
        <v>6851.0352365831131</v>
      </c>
      <c r="G44" s="33">
        <f>Calculation!S43</f>
        <v>1712.7588091457785</v>
      </c>
      <c r="I44" s="62">
        <f>Calculation!N44</f>
        <v>15.649999999999999</v>
      </c>
    </row>
    <row r="45" spans="1:9" x14ac:dyDescent="0.25">
      <c r="A45" s="8" t="str">
        <f>Calculation!D44</f>
        <v>K05</v>
      </c>
      <c r="B45" s="8" t="str">
        <f>Calculation!E44</f>
        <v>K06</v>
      </c>
      <c r="C45" s="8" t="str">
        <f>Calculation!F44</f>
        <v>L05</v>
      </c>
      <c r="D45" s="8" t="str">
        <f>Calculation!G44</f>
        <v>L06</v>
      </c>
      <c r="E45" s="8" t="str">
        <f>Calculation!H44</f>
        <v>library19 dilution2</v>
      </c>
      <c r="F45" s="33">
        <f>Calculation!T44</f>
        <v>6237.8111065290959</v>
      </c>
      <c r="G45" s="33">
        <f>Calculation!S44</f>
        <v>1559.4527766322742</v>
      </c>
      <c r="I45" s="62">
        <f>Calculation!N45</f>
        <v>12.2</v>
      </c>
    </row>
    <row r="46" spans="1:9" x14ac:dyDescent="0.25">
      <c r="A46" s="8" t="str">
        <f>Calculation!D45</f>
        <v>K09</v>
      </c>
      <c r="B46" s="8" t="str">
        <f>Calculation!E45</f>
        <v>K10</v>
      </c>
      <c r="C46" s="8" t="str">
        <f>Calculation!F45</f>
        <v>L09</v>
      </c>
      <c r="D46" s="8" t="str">
        <f>Calculation!G45</f>
        <v>L10</v>
      </c>
      <c r="E46" s="8" t="str">
        <f>Calculation!H45</f>
        <v>library20 dilution1</v>
      </c>
      <c r="F46" s="33">
        <f>Calculation!T45</f>
        <v>6851.0352365831131</v>
      </c>
      <c r="G46" s="33">
        <f>Calculation!S45</f>
        <v>1712.7588091457785</v>
      </c>
      <c r="I46" s="62">
        <f>Calculation!N46</f>
        <v>15.649999999999999</v>
      </c>
    </row>
    <row r="47" spans="1:9" x14ac:dyDescent="0.25">
      <c r="A47" s="8" t="str">
        <f>Calculation!D46</f>
        <v>K11</v>
      </c>
      <c r="B47" s="8" t="str">
        <f>Calculation!E46</f>
        <v>K12</v>
      </c>
      <c r="C47" s="8" t="str">
        <f>Calculation!F46</f>
        <v>L11</v>
      </c>
      <c r="D47" s="8" t="str">
        <f>Calculation!G46</f>
        <v>L12</v>
      </c>
      <c r="E47" s="8" t="str">
        <f>Calculation!H46</f>
        <v>library20 dilution2</v>
      </c>
      <c r="F47" s="33">
        <f>Calculation!T46</f>
        <v>6237.8111065290959</v>
      </c>
      <c r="G47" s="33">
        <f>Calculation!S46</f>
        <v>1559.4527766322742</v>
      </c>
      <c r="I47" s="62">
        <f>Calculation!N47</f>
        <v>12.2</v>
      </c>
    </row>
    <row r="48" spans="1:9" x14ac:dyDescent="0.25">
      <c r="A48" s="8" t="str">
        <f>Calculation!D47</f>
        <v>K15</v>
      </c>
      <c r="B48" s="8" t="str">
        <f>Calculation!E47</f>
        <v>K16</v>
      </c>
      <c r="C48" s="8" t="str">
        <f>Calculation!F47</f>
        <v>L15</v>
      </c>
      <c r="D48" s="8" t="str">
        <f>Calculation!G47</f>
        <v>L16</v>
      </c>
      <c r="E48" s="8" t="str">
        <f>Calculation!H47</f>
        <v>library21dilution1</v>
      </c>
      <c r="F48" s="33">
        <f>Calculation!T47</f>
        <v>6851.0352365831131</v>
      </c>
      <c r="G48" s="33">
        <f>Calculation!S47</f>
        <v>1712.7588091457785</v>
      </c>
      <c r="I48" s="62">
        <f>Calculation!N48</f>
        <v>15.649999999999999</v>
      </c>
    </row>
    <row r="49" spans="1:10" x14ac:dyDescent="0.25">
      <c r="A49" s="8" t="str">
        <f>Calculation!D48</f>
        <v>K17</v>
      </c>
      <c r="B49" s="8" t="str">
        <f>Calculation!E48</f>
        <v>K18</v>
      </c>
      <c r="C49" s="8" t="str">
        <f>Calculation!F48</f>
        <v>L17</v>
      </c>
      <c r="D49" s="8" t="str">
        <f>Calculation!G48</f>
        <v>L18</v>
      </c>
      <c r="E49" s="8" t="str">
        <f>Calculation!H48</f>
        <v>library21 dilution2</v>
      </c>
      <c r="F49" s="33">
        <f>Calculation!T48</f>
        <v>6237.8111065290959</v>
      </c>
      <c r="G49" s="33">
        <f>Calculation!S48</f>
        <v>1559.4527766322742</v>
      </c>
      <c r="I49" s="62">
        <f>Calculation!N49</f>
        <v>12.2</v>
      </c>
    </row>
    <row r="50" spans="1:10" x14ac:dyDescent="0.25">
      <c r="A50" s="8" t="str">
        <f>Calculation!D49</f>
        <v>K21</v>
      </c>
      <c r="B50" s="8" t="str">
        <f>Calculation!E49</f>
        <v>K22</v>
      </c>
      <c r="C50" s="8" t="str">
        <f>Calculation!F49</f>
        <v>L21</v>
      </c>
      <c r="D50" s="8" t="str">
        <f>Calculation!G49</f>
        <v>L22</v>
      </c>
      <c r="E50" s="8" t="str">
        <f>Calculation!H49</f>
        <v>library22 dilution1</v>
      </c>
      <c r="F50" s="33">
        <f>Calculation!T49</f>
        <v>6851.0352365831131</v>
      </c>
      <c r="G50" s="33">
        <f>Calculation!S49</f>
        <v>1712.7588091457785</v>
      </c>
      <c r="I50" s="62">
        <f>Calculation!N50</f>
        <v>15.649999999999999</v>
      </c>
    </row>
    <row r="51" spans="1:10" x14ac:dyDescent="0.25">
      <c r="A51" s="8" t="str">
        <f>Calculation!D50</f>
        <v>K23</v>
      </c>
      <c r="B51" s="8" t="str">
        <f>Calculation!E50</f>
        <v>K24</v>
      </c>
      <c r="C51" s="8" t="str">
        <f>Calculation!F50</f>
        <v>L23</v>
      </c>
      <c r="D51" s="8" t="str">
        <f>Calculation!G50</f>
        <v>L24</v>
      </c>
      <c r="E51" s="8" t="str">
        <f>Calculation!H50</f>
        <v>library22 dilution2</v>
      </c>
      <c r="F51" s="33">
        <f>Calculation!T50</f>
        <v>6237.8111065290959</v>
      </c>
      <c r="G51" s="33">
        <f>Calculation!S50</f>
        <v>1559.4527766322742</v>
      </c>
      <c r="I51" s="62">
        <f>Calculation!N51</f>
        <v>12.2</v>
      </c>
    </row>
    <row r="52" spans="1:10" x14ac:dyDescent="0.25">
      <c r="A52" s="8" t="str">
        <f>Calculation!D51</f>
        <v>M03</v>
      </c>
      <c r="B52" s="8" t="str">
        <f>Calculation!E51</f>
        <v>M04</v>
      </c>
      <c r="C52" s="8" t="str">
        <f>Calculation!F51</f>
        <v>N03</v>
      </c>
      <c r="D52" s="8" t="str">
        <f>Calculation!G51</f>
        <v>N04</v>
      </c>
      <c r="E52" s="8" t="str">
        <f>Calculation!H51</f>
        <v>library23 dilution1</v>
      </c>
      <c r="F52" s="33">
        <f>Calculation!T51</f>
        <v>6851.0352365831131</v>
      </c>
      <c r="G52" s="33">
        <f>Calculation!S51</f>
        <v>1712.7588091457785</v>
      </c>
      <c r="I52" s="62">
        <f>Calculation!N52</f>
        <v>15.649999999999999</v>
      </c>
    </row>
    <row r="53" spans="1:10" x14ac:dyDescent="0.25">
      <c r="A53" s="8" t="str">
        <f>Calculation!D52</f>
        <v>M05</v>
      </c>
      <c r="B53" s="8" t="str">
        <f>Calculation!E52</f>
        <v>M06</v>
      </c>
      <c r="C53" s="8" t="str">
        <f>Calculation!F52</f>
        <v>N05</v>
      </c>
      <c r="D53" s="8" t="str">
        <f>Calculation!G52</f>
        <v>N06</v>
      </c>
      <c r="E53" s="8" t="str">
        <f>Calculation!H52</f>
        <v>library23 dilution2</v>
      </c>
      <c r="F53" s="33">
        <f>Calculation!T52</f>
        <v>6237.8111065290959</v>
      </c>
      <c r="G53" s="33">
        <f>Calculation!S52</f>
        <v>1559.4527766322742</v>
      </c>
      <c r="I53" s="62">
        <f>Calculation!N53</f>
        <v>12.2</v>
      </c>
    </row>
    <row r="54" spans="1:10" x14ac:dyDescent="0.25">
      <c r="A54" s="8" t="str">
        <f>Calculation!D53</f>
        <v>M09</v>
      </c>
      <c r="B54" s="8" t="str">
        <f>Calculation!E53</f>
        <v>M10</v>
      </c>
      <c r="C54" s="8" t="str">
        <f>Calculation!F53</f>
        <v>N09</v>
      </c>
      <c r="D54" s="8" t="str">
        <f>Calculation!G53</f>
        <v>N10</v>
      </c>
      <c r="E54" s="8" t="str">
        <f>Calculation!H53</f>
        <v>library24 dilution1</v>
      </c>
      <c r="F54" s="33">
        <f>Calculation!T53</f>
        <v>6851.0352365831131</v>
      </c>
      <c r="G54" s="33">
        <f>Calculation!S53</f>
        <v>1712.7588091457785</v>
      </c>
      <c r="I54" s="62">
        <f>Calculation!N54</f>
        <v>15.649999999999999</v>
      </c>
    </row>
    <row r="55" spans="1:10" x14ac:dyDescent="0.25">
      <c r="A55" s="8" t="str">
        <f>Calculation!D54</f>
        <v>M11</v>
      </c>
      <c r="B55" s="8" t="str">
        <f>Calculation!E54</f>
        <v>M12</v>
      </c>
      <c r="C55" s="8" t="str">
        <f>Calculation!F54</f>
        <v>N11</v>
      </c>
      <c r="D55" s="8" t="str">
        <f>Calculation!G54</f>
        <v>N12</v>
      </c>
      <c r="E55" s="8" t="str">
        <f>Calculation!H54</f>
        <v>library24 dilution2</v>
      </c>
      <c r="F55" s="33">
        <f>Calculation!T54</f>
        <v>6237.8111065290959</v>
      </c>
      <c r="G55" s="33">
        <f>Calculation!S54</f>
        <v>1559.4527766322742</v>
      </c>
      <c r="I55" s="62">
        <f>Calculation!N55</f>
        <v>12.2</v>
      </c>
    </row>
    <row r="56" spans="1:10" x14ac:dyDescent="0.25">
      <c r="A56" s="8" t="str">
        <f>Calculation!D55</f>
        <v>M15</v>
      </c>
      <c r="B56" s="8" t="str">
        <f>Calculation!E55</f>
        <v>M16</v>
      </c>
      <c r="C56" s="8" t="str">
        <f>Calculation!F55</f>
        <v>N15</v>
      </c>
      <c r="D56" s="8" t="str">
        <f>Calculation!G55</f>
        <v>N16</v>
      </c>
      <c r="E56" s="8" t="str">
        <f>Calculation!H55</f>
        <v>library25dilution1</v>
      </c>
      <c r="F56" s="33">
        <f>Calculation!T55</f>
        <v>6851.0352365831131</v>
      </c>
      <c r="G56" s="33">
        <f>Calculation!S55</f>
        <v>1712.7588091457785</v>
      </c>
      <c r="I56" s="62">
        <f>Calculation!N56</f>
        <v>15.649999999999999</v>
      </c>
    </row>
    <row r="57" spans="1:10" x14ac:dyDescent="0.25">
      <c r="A57" s="8" t="str">
        <f>Calculation!D56</f>
        <v>M17</v>
      </c>
      <c r="B57" s="8" t="str">
        <f>Calculation!E56</f>
        <v>M18</v>
      </c>
      <c r="C57" s="8" t="str">
        <f>Calculation!F56</f>
        <v>N17</v>
      </c>
      <c r="D57" s="8" t="str">
        <f>Calculation!G56</f>
        <v>N18</v>
      </c>
      <c r="E57" s="8" t="str">
        <f>Calculation!H56</f>
        <v>library25 dilution2</v>
      </c>
      <c r="F57" s="33">
        <f>Calculation!T56</f>
        <v>6237.8111065290959</v>
      </c>
      <c r="G57" s="33">
        <f>Calculation!S56</f>
        <v>1559.4527766322742</v>
      </c>
      <c r="I57" s="62">
        <f>Calculation!N57</f>
        <v>12.2</v>
      </c>
    </row>
    <row r="58" spans="1:10" x14ac:dyDescent="0.25">
      <c r="A58" s="8" t="str">
        <f>Calculation!D57</f>
        <v>M21</v>
      </c>
      <c r="B58" s="8" t="str">
        <f>Calculation!E57</f>
        <v>M22</v>
      </c>
      <c r="C58" s="8" t="str">
        <f>Calculation!F57</f>
        <v>N21</v>
      </c>
      <c r="D58" s="8" t="str">
        <f>Calculation!G57</f>
        <v>N22</v>
      </c>
      <c r="E58" s="8" t="str">
        <f>Calculation!H57</f>
        <v>library26 dilution1</v>
      </c>
      <c r="F58" s="33">
        <f>Calculation!T57</f>
        <v>6851.0352365831131</v>
      </c>
      <c r="G58" s="33">
        <f>Calculation!S57</f>
        <v>1712.7588091457785</v>
      </c>
      <c r="I58" s="62">
        <f>Calculation!N58</f>
        <v>15.649999999999999</v>
      </c>
    </row>
    <row r="59" spans="1:10" x14ac:dyDescent="0.25">
      <c r="A59" s="8" t="str">
        <f>Calculation!D58</f>
        <v>M23</v>
      </c>
      <c r="B59" s="8" t="str">
        <f>Calculation!E58</f>
        <v>M24</v>
      </c>
      <c r="C59" s="8" t="str">
        <f>Calculation!F58</f>
        <v>N23</v>
      </c>
      <c r="D59" s="8" t="str">
        <f>Calculation!G58</f>
        <v>N24</v>
      </c>
      <c r="E59" s="8" t="str">
        <f>Calculation!H58</f>
        <v>library26 dilution2</v>
      </c>
      <c r="F59" s="33">
        <f>Calculation!T58</f>
        <v>6237.8111065290959</v>
      </c>
      <c r="G59" s="33">
        <f>Calculation!S58</f>
        <v>1559.4527766322742</v>
      </c>
      <c r="I59" s="62">
        <f>Calculation!N59</f>
        <v>12.2</v>
      </c>
    </row>
    <row r="60" spans="1:10" x14ac:dyDescent="0.25">
      <c r="A60" s="8" t="str">
        <f>Calculation!D59</f>
        <v>O03</v>
      </c>
      <c r="B60" s="8" t="str">
        <f>Calculation!E59</f>
        <v>O04</v>
      </c>
      <c r="C60" s="8" t="str">
        <f>Calculation!F59</f>
        <v>P03</v>
      </c>
      <c r="D60" s="8" t="str">
        <f>Calculation!G59</f>
        <v>P04</v>
      </c>
      <c r="E60" s="8" t="str">
        <f>Calculation!H59</f>
        <v>library27 dilution1</v>
      </c>
      <c r="F60" s="33">
        <f>Calculation!T59</f>
        <v>6851.0352365831131</v>
      </c>
      <c r="G60" s="33">
        <f>Calculation!S59</f>
        <v>1712.7588091457785</v>
      </c>
      <c r="I60" s="62">
        <f>Calculation!N60</f>
        <v>15.649999999999999</v>
      </c>
    </row>
    <row r="61" spans="1:10" x14ac:dyDescent="0.25">
      <c r="A61" s="8" t="str">
        <f>Calculation!D60</f>
        <v>O05</v>
      </c>
      <c r="B61" s="8" t="str">
        <f>Calculation!E60</f>
        <v>O06</v>
      </c>
      <c r="C61" s="8" t="str">
        <f>Calculation!F60</f>
        <v>P05</v>
      </c>
      <c r="D61" s="8" t="str">
        <f>Calculation!G60</f>
        <v>P06</v>
      </c>
      <c r="E61" s="8" t="str">
        <f>Calculation!H60</f>
        <v>library27 dilution2</v>
      </c>
      <c r="F61" s="33">
        <f>Calculation!T60</f>
        <v>6237.8111065290959</v>
      </c>
      <c r="G61" s="33">
        <f>Calculation!S60</f>
        <v>1559.4527766322742</v>
      </c>
      <c r="I61" s="62">
        <f>Calculation!N61</f>
        <v>12.2</v>
      </c>
    </row>
    <row r="62" spans="1:10" x14ac:dyDescent="0.25">
      <c r="A62" s="8" t="str">
        <f>Calculation!D61</f>
        <v>O09</v>
      </c>
      <c r="B62" s="8" t="str">
        <f>Calculation!E61</f>
        <v>O10</v>
      </c>
      <c r="C62" s="8" t="str">
        <f>Calculation!F61</f>
        <v>P09</v>
      </c>
      <c r="D62" s="8" t="str">
        <f>Calculation!G61</f>
        <v>P10</v>
      </c>
      <c r="E62" s="8" t="str">
        <f>Calculation!H61</f>
        <v>library28 dilution1</v>
      </c>
      <c r="F62" s="33">
        <f>Calculation!T61</f>
        <v>6851.0352365831131</v>
      </c>
      <c r="G62" s="33">
        <f>Calculation!S61</f>
        <v>1712.7588091457785</v>
      </c>
      <c r="I62" s="62">
        <f>Calculation!N62</f>
        <v>15.649999999999999</v>
      </c>
    </row>
    <row r="63" spans="1:10" x14ac:dyDescent="0.25">
      <c r="A63" s="8" t="str">
        <f>Calculation!D62</f>
        <v>O11</v>
      </c>
      <c r="B63" s="8" t="str">
        <f>Calculation!E62</f>
        <v>O12</v>
      </c>
      <c r="C63" s="8" t="str">
        <f>Calculation!F62</f>
        <v>P11</v>
      </c>
      <c r="D63" s="8" t="str">
        <f>Calculation!G62</f>
        <v>P12</v>
      </c>
      <c r="E63" s="8" t="str">
        <f>Calculation!H62</f>
        <v>library28 dilution2</v>
      </c>
      <c r="F63" s="33">
        <f>Calculation!T62</f>
        <v>6237.8111065290959</v>
      </c>
      <c r="G63" s="33">
        <f>Calculation!S62</f>
        <v>1559.4527766322742</v>
      </c>
      <c r="I63" s="62">
        <f>Calculation!N63</f>
        <v>12.2</v>
      </c>
    </row>
    <row r="64" spans="1:10" x14ac:dyDescent="0.25">
      <c r="A64" s="8" t="str">
        <f>Calculation!D63</f>
        <v>O15</v>
      </c>
      <c r="B64" s="8" t="str">
        <f>Calculation!E63</f>
        <v>O16</v>
      </c>
      <c r="C64" s="8" t="str">
        <f>Calculation!F63</f>
        <v>P15</v>
      </c>
      <c r="D64" s="8" t="str">
        <f>Calculation!G63</f>
        <v>P16</v>
      </c>
      <c r="E64" s="8" t="str">
        <f>Calculation!H63</f>
        <v>library29dilution1</v>
      </c>
      <c r="F64" s="33">
        <f>Calculation!T63</f>
        <v>6851.0352365831131</v>
      </c>
      <c r="G64" s="33">
        <f>Calculation!S63</f>
        <v>1712.7588091457785</v>
      </c>
      <c r="I64" s="62">
        <f>Calculation!N64</f>
        <v>15.649999999999999</v>
      </c>
      <c r="J64" s="49"/>
    </row>
    <row r="65" spans="1:10" x14ac:dyDescent="0.25">
      <c r="A65" s="8" t="str">
        <f>Calculation!D64</f>
        <v>O17</v>
      </c>
      <c r="B65" s="8" t="str">
        <f>Calculation!E64</f>
        <v>O18</v>
      </c>
      <c r="C65" s="8" t="str">
        <f>Calculation!F64</f>
        <v>P17</v>
      </c>
      <c r="D65" s="8" t="str">
        <f>Calculation!G64</f>
        <v>P18</v>
      </c>
      <c r="E65" s="8" t="str">
        <f>Calculation!H64</f>
        <v>library29 dilution2</v>
      </c>
      <c r="F65" s="33">
        <f>Calculation!T64</f>
        <v>6237.8111065290959</v>
      </c>
      <c r="G65" s="33">
        <f>Calculation!S64</f>
        <v>1559.4527766322742</v>
      </c>
      <c r="I65" s="62">
        <f>Calculation!N65</f>
        <v>12.1</v>
      </c>
      <c r="J65" s="49"/>
    </row>
    <row r="66" spans="1:10" x14ac:dyDescent="0.25">
      <c r="A66" s="8" t="str">
        <f>Calculation!D65</f>
        <v>O21</v>
      </c>
      <c r="B66" s="8" t="str">
        <f>Calculation!E65</f>
        <v>O22</v>
      </c>
      <c r="C66" s="8" t="str">
        <f>Calculation!F65</f>
        <v>P21</v>
      </c>
      <c r="D66" s="8" t="str">
        <f>Calculation!G65</f>
        <v>P22</v>
      </c>
      <c r="E66" s="8" t="str">
        <f>Calculation!H65</f>
        <v>library30 dilution1</v>
      </c>
      <c r="F66" s="33">
        <f>Calculation!T65</f>
        <v>7343.8215242246952</v>
      </c>
      <c r="G66" s="33">
        <f>Calculation!S65</f>
        <v>1835.9553810561742</v>
      </c>
      <c r="I66" s="62">
        <f>Calculation!N66</f>
        <v>15.649999999999999</v>
      </c>
      <c r="J66" s="49"/>
    </row>
    <row r="67" spans="1:10" ht="15.75" thickBot="1" x14ac:dyDescent="0.3">
      <c r="A67" s="8" t="str">
        <f>Calculation!D66</f>
        <v>O23</v>
      </c>
      <c r="B67" s="8" t="str">
        <f>Calculation!E66</f>
        <v>O24</v>
      </c>
      <c r="C67" s="8" t="str">
        <f>Calculation!F66</f>
        <v>P23</v>
      </c>
      <c r="D67" s="8" t="str">
        <f>Calculation!G66</f>
        <v>P24</v>
      </c>
      <c r="E67" s="8" t="str">
        <f>Calculation!H66</f>
        <v>library30 dilution2</v>
      </c>
      <c r="F67" s="33">
        <f>Calculation!T66</f>
        <v>6237.8111065290959</v>
      </c>
      <c r="G67" s="33">
        <f>Calculation!S66</f>
        <v>1559.4527766322742</v>
      </c>
      <c r="I67" s="62">
        <f>Calculation!N67</f>
        <v>24</v>
      </c>
      <c r="J67" s="49" t="s">
        <v>578</v>
      </c>
    </row>
    <row r="68" spans="1:10" ht="99" customHeight="1" thickBot="1" x14ac:dyDescent="0.3">
      <c r="A68" s="35"/>
      <c r="B68" s="35"/>
      <c r="C68" s="35"/>
      <c r="D68" s="35"/>
      <c r="E68" s="35"/>
      <c r="F68" s="43"/>
      <c r="G68" s="43"/>
      <c r="J68" s="52" t="s">
        <v>579</v>
      </c>
    </row>
    <row r="69" spans="1:10" ht="99.75" customHeight="1" thickBot="1" x14ac:dyDescent="0.3">
      <c r="A69" s="35"/>
      <c r="B69" s="35"/>
      <c r="C69" s="35"/>
      <c r="D69" s="35"/>
      <c r="E69" s="35"/>
      <c r="F69" s="43"/>
      <c r="G69" s="43"/>
      <c r="J69" s="52" t="s">
        <v>591</v>
      </c>
    </row>
    <row r="70" spans="1:10" ht="68.25" customHeight="1" thickBot="1" x14ac:dyDescent="0.3">
      <c r="A70" s="35"/>
      <c r="B70" s="35"/>
      <c r="C70" s="35"/>
      <c r="D70" s="35"/>
      <c r="E70" s="35"/>
      <c r="F70" s="43"/>
      <c r="G70" s="43"/>
      <c r="J70" s="52" t="s">
        <v>592</v>
      </c>
    </row>
    <row r="71" spans="1:10" x14ac:dyDescent="0.25">
      <c r="A71" s="35"/>
      <c r="B71" s="35"/>
      <c r="C71" s="35"/>
      <c r="D71" s="35"/>
      <c r="E71" s="35"/>
      <c r="F71" s="43"/>
      <c r="G71" s="43"/>
    </row>
    <row r="73" spans="1:10" x14ac:dyDescent="0.25">
      <c r="A73" s="6" t="s">
        <v>497</v>
      </c>
      <c r="B73" s="6" t="s">
        <v>595</v>
      </c>
      <c r="C73" s="6" t="s">
        <v>596</v>
      </c>
    </row>
    <row r="74" spans="1:10" x14ac:dyDescent="0.25">
      <c r="A74" s="8" t="str">
        <f>Calculation!U5</f>
        <v>sample library 1</v>
      </c>
      <c r="B74" s="8">
        <f>Calculation!AH5</f>
        <v>1.0158799275638257</v>
      </c>
      <c r="C74" s="8" t="str">
        <f>Calculation!AI5</f>
        <v>Pass</v>
      </c>
    </row>
    <row r="75" spans="1:10" x14ac:dyDescent="0.25">
      <c r="A75" s="8" t="str">
        <f>Calculation!U6</f>
        <v>sample library 2</v>
      </c>
      <c r="B75" s="8">
        <f>Calculation!AH6</f>
        <v>1.0158799275638257</v>
      </c>
      <c r="C75" s="8" t="str">
        <f>Calculation!AI6</f>
        <v>Pass</v>
      </c>
    </row>
    <row r="76" spans="1:10" x14ac:dyDescent="0.25">
      <c r="A76" s="8" t="str">
        <f>Calculation!U7</f>
        <v>sample library 3</v>
      </c>
      <c r="B76" s="8">
        <f>Calculation!AH7</f>
        <v>1.0158799275638257</v>
      </c>
      <c r="C76" s="8" t="str">
        <f>Calculation!AI7</f>
        <v>Pass</v>
      </c>
    </row>
    <row r="77" spans="1:10" x14ac:dyDescent="0.25">
      <c r="A77" s="8" t="str">
        <f>Calculation!U8</f>
        <v>sample library 4</v>
      </c>
      <c r="B77" s="8">
        <f>Calculation!AH8</f>
        <v>1.0158799275638257</v>
      </c>
      <c r="C77" s="8" t="str">
        <f>Calculation!AI8</f>
        <v>Pass</v>
      </c>
    </row>
    <row r="78" spans="1:10" x14ac:dyDescent="0.25">
      <c r="A78" s="8" t="str">
        <f>Calculation!U9</f>
        <v>sample library 5</v>
      </c>
      <c r="B78" s="8">
        <f>Calculation!AH9</f>
        <v>1.0158799275638257</v>
      </c>
      <c r="C78" s="8" t="str">
        <f>Calculation!AI9</f>
        <v>Pass</v>
      </c>
    </row>
    <row r="79" spans="1:10" x14ac:dyDescent="0.25">
      <c r="A79" s="8" t="str">
        <f>Calculation!U10</f>
        <v>sample library 6</v>
      </c>
      <c r="B79" s="8">
        <f>Calculation!AH10</f>
        <v>1.0158799275638257</v>
      </c>
      <c r="C79" s="8" t="str">
        <f>Calculation!AI10</f>
        <v>Pass</v>
      </c>
    </row>
    <row r="80" spans="1:10" x14ac:dyDescent="0.25">
      <c r="A80" s="8" t="str">
        <f>Calculation!U11</f>
        <v>sample library 7</v>
      </c>
      <c r="B80" s="8">
        <f>Calculation!AH11</f>
        <v>1.0158799275638257</v>
      </c>
      <c r="C80" s="8" t="str">
        <f>Calculation!AI11</f>
        <v>Pass</v>
      </c>
    </row>
    <row r="81" spans="1:3" x14ac:dyDescent="0.25">
      <c r="A81" s="8" t="str">
        <f>Calculation!U12</f>
        <v>sample library 8</v>
      </c>
      <c r="B81" s="8">
        <f>Calculation!AH12</f>
        <v>1.0158799275638257</v>
      </c>
      <c r="C81" s="8" t="str">
        <f>Calculation!AI12</f>
        <v>Pass</v>
      </c>
    </row>
    <row r="82" spans="1:3" x14ac:dyDescent="0.25">
      <c r="A82" s="8" t="str">
        <f>Calculation!U13</f>
        <v>sample library 9</v>
      </c>
      <c r="B82" s="8">
        <f>Calculation!AH13</f>
        <v>1.0158799275638257</v>
      </c>
      <c r="C82" s="8" t="str">
        <f>Calculation!AI13</f>
        <v>Pass</v>
      </c>
    </row>
    <row r="83" spans="1:3" x14ac:dyDescent="0.25">
      <c r="A83" s="8" t="str">
        <f>Calculation!U14</f>
        <v>sample library 10</v>
      </c>
      <c r="B83" s="8">
        <f>Calculation!AH14</f>
        <v>1.0158799275638257</v>
      </c>
      <c r="C83" s="8" t="str">
        <f>Calculation!AI14</f>
        <v>Pass</v>
      </c>
    </row>
    <row r="84" spans="1:3" x14ac:dyDescent="0.25">
      <c r="A84" s="8" t="str">
        <f>Calculation!U15</f>
        <v>sample library 11</v>
      </c>
      <c r="B84" s="8">
        <f>Calculation!AH15</f>
        <v>1.0158799275638257</v>
      </c>
      <c r="C84" s="8" t="str">
        <f>Calculation!AI15</f>
        <v>Pass</v>
      </c>
    </row>
    <row r="85" spans="1:3" x14ac:dyDescent="0.25">
      <c r="A85" s="8" t="str">
        <f>Calculation!U16</f>
        <v>sample library 12</v>
      </c>
      <c r="B85" s="8">
        <f>Calculation!AH16</f>
        <v>1.0158799275638257</v>
      </c>
      <c r="C85" s="8" t="str">
        <f>Calculation!AI16</f>
        <v>Pass</v>
      </c>
    </row>
    <row r="86" spans="1:3" x14ac:dyDescent="0.25">
      <c r="A86" s="8" t="str">
        <f>Calculation!U17</f>
        <v>sample library 13</v>
      </c>
      <c r="B86" s="8">
        <f>Calculation!AH17</f>
        <v>1.0158799275638257</v>
      </c>
      <c r="C86" s="8" t="str">
        <f>Calculation!AI17</f>
        <v>Pass</v>
      </c>
    </row>
    <row r="87" spans="1:3" x14ac:dyDescent="0.25">
      <c r="A87" s="8" t="str">
        <f>Calculation!U18</f>
        <v>sample library 14</v>
      </c>
      <c r="B87" s="8">
        <f>Calculation!AH18</f>
        <v>1.0158799275638257</v>
      </c>
      <c r="C87" s="8" t="str">
        <f>Calculation!AI18</f>
        <v>Pass</v>
      </c>
    </row>
    <row r="88" spans="1:3" x14ac:dyDescent="0.25">
      <c r="A88" s="8" t="str">
        <f>Calculation!U19</f>
        <v>sample library 15</v>
      </c>
      <c r="B88" s="8">
        <f>Calculation!AH19</f>
        <v>1.0158799275638257</v>
      </c>
      <c r="C88" s="8" t="str">
        <f>Calculation!AI19</f>
        <v>Pass</v>
      </c>
    </row>
    <row r="89" spans="1:3" x14ac:dyDescent="0.25">
      <c r="A89" s="8" t="str">
        <f>Calculation!U20</f>
        <v>sample library 16</v>
      </c>
      <c r="B89" s="8">
        <f>Calculation!AH20</f>
        <v>1.0158799275638257</v>
      </c>
      <c r="C89" s="8" t="str">
        <f>Calculation!AI20</f>
        <v>Pass</v>
      </c>
    </row>
    <row r="90" spans="1:3" x14ac:dyDescent="0.25">
      <c r="A90" s="8" t="str">
        <f>Calculation!U21</f>
        <v>sample library 17</v>
      </c>
      <c r="B90" s="8">
        <f>Calculation!AH21</f>
        <v>1.0158799275638257</v>
      </c>
      <c r="C90" s="8" t="str">
        <f>Calculation!AI21</f>
        <v>Pass</v>
      </c>
    </row>
    <row r="91" spans="1:3" x14ac:dyDescent="0.25">
      <c r="A91" s="8" t="str">
        <f>Calculation!U22</f>
        <v>sample library 18</v>
      </c>
      <c r="B91" s="8">
        <f>Calculation!AH22</f>
        <v>1.0158799275638257</v>
      </c>
      <c r="C91" s="8" t="str">
        <f>Calculation!AI22</f>
        <v>Pass</v>
      </c>
    </row>
    <row r="92" spans="1:3" x14ac:dyDescent="0.25">
      <c r="A92" s="8" t="str">
        <f>Calculation!U23</f>
        <v>sample library 19</v>
      </c>
      <c r="B92" s="8">
        <f>Calculation!AH23</f>
        <v>1.0158799275638257</v>
      </c>
      <c r="C92" s="8" t="str">
        <f>Calculation!AI23</f>
        <v>Pass</v>
      </c>
    </row>
    <row r="93" spans="1:3" x14ac:dyDescent="0.25">
      <c r="A93" s="8" t="str">
        <f>Calculation!U24</f>
        <v>sample library 20</v>
      </c>
      <c r="B93" s="8">
        <f>Calculation!AH24</f>
        <v>1.0158799275638257</v>
      </c>
      <c r="C93" s="8" t="str">
        <f>Calculation!AI24</f>
        <v>Pass</v>
      </c>
    </row>
    <row r="94" spans="1:3" x14ac:dyDescent="0.25">
      <c r="A94" s="8" t="str">
        <f>Calculation!U25</f>
        <v>sample library 21</v>
      </c>
      <c r="B94" s="8">
        <f>Calculation!AH25</f>
        <v>1.0158799275638257</v>
      </c>
      <c r="C94" s="8" t="str">
        <f>Calculation!AI25</f>
        <v>Pass</v>
      </c>
    </row>
    <row r="95" spans="1:3" x14ac:dyDescent="0.25">
      <c r="A95" s="8" t="str">
        <f>Calculation!U26</f>
        <v>sample library 22</v>
      </c>
      <c r="B95" s="8">
        <f>Calculation!AH26</f>
        <v>1.0158799275638257</v>
      </c>
      <c r="C95" s="8" t="str">
        <f>Calculation!AI26</f>
        <v>Pass</v>
      </c>
    </row>
    <row r="96" spans="1:3" x14ac:dyDescent="0.25">
      <c r="A96" s="8" t="str">
        <f>Calculation!U27</f>
        <v>sample library 23</v>
      </c>
      <c r="B96" s="8">
        <f>Calculation!AH27</f>
        <v>1.0158799275638257</v>
      </c>
      <c r="C96" s="8" t="str">
        <f>Calculation!AI27</f>
        <v>Pass</v>
      </c>
    </row>
    <row r="97" spans="1:3" x14ac:dyDescent="0.25">
      <c r="A97" s="8" t="str">
        <f>Calculation!U28</f>
        <v>sample library 24</v>
      </c>
      <c r="B97" s="8">
        <f>Calculation!AH28</f>
        <v>1.0158799275638257</v>
      </c>
      <c r="C97" s="8" t="str">
        <f>Calculation!AI28</f>
        <v>Pass</v>
      </c>
    </row>
    <row r="98" spans="1:3" x14ac:dyDescent="0.25">
      <c r="A98" s="8" t="str">
        <f>Calculation!U29</f>
        <v>sample library 25</v>
      </c>
      <c r="B98" s="8">
        <f>Calculation!AH29</f>
        <v>1.0158799275638257</v>
      </c>
      <c r="C98" s="8" t="str">
        <f>Calculation!AI29</f>
        <v>Pass</v>
      </c>
    </row>
    <row r="99" spans="1:3" x14ac:dyDescent="0.25">
      <c r="A99" s="8" t="str">
        <f>Calculation!U30</f>
        <v>sample library 26</v>
      </c>
      <c r="B99" s="8">
        <f>Calculation!AH30</f>
        <v>1.0158799275638257</v>
      </c>
      <c r="C99" s="8" t="str">
        <f>Calculation!AI30</f>
        <v>Pass</v>
      </c>
    </row>
    <row r="100" spans="1:3" x14ac:dyDescent="0.25">
      <c r="A100" s="8" t="str">
        <f>Calculation!U31</f>
        <v>sample library 27</v>
      </c>
      <c r="B100" s="8">
        <f>Calculation!AH31</f>
        <v>1.0158799275638257</v>
      </c>
      <c r="C100" s="8" t="str">
        <f>Calculation!AI31</f>
        <v>Pass</v>
      </c>
    </row>
    <row r="101" spans="1:3" x14ac:dyDescent="0.25">
      <c r="A101" s="8" t="str">
        <f>Calculation!U32</f>
        <v>sample library 28</v>
      </c>
      <c r="B101" s="8">
        <f>Calculation!AH32</f>
        <v>1.0158799275638257</v>
      </c>
      <c r="C101" s="8" t="str">
        <f>Calculation!AI32</f>
        <v>Pass</v>
      </c>
    </row>
    <row r="102" spans="1:3" x14ac:dyDescent="0.25">
      <c r="A102" s="8" t="str">
        <f>Calculation!U33</f>
        <v>sample library 29</v>
      </c>
      <c r="B102" s="8">
        <f>Calculation!AH33</f>
        <v>1.0145630732720106</v>
      </c>
      <c r="C102" s="8" t="str">
        <f>Calculation!AI33</f>
        <v>Pass</v>
      </c>
    </row>
    <row r="103" spans="1:3" x14ac:dyDescent="0.25">
      <c r="A103" s="8" t="str">
        <f>Calculation!U34</f>
        <v>sample library 30</v>
      </c>
      <c r="B103" s="8">
        <f>Calculation!AH34</f>
        <v>1.0158799275638257</v>
      </c>
      <c r="C103" s="8" t="str">
        <f>Calculation!AI34</f>
        <v>Pass</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85"/>
  <sheetViews>
    <sheetView topLeftCell="S49" workbookViewId="0">
      <selection activeCell="U20" sqref="U20"/>
    </sheetView>
  </sheetViews>
  <sheetFormatPr defaultRowHeight="15" x14ac:dyDescent="0.25"/>
  <cols>
    <col min="4" max="4" width="15.28515625" bestFit="1" customWidth="1"/>
    <col min="5" max="6" width="8.5703125" bestFit="1" customWidth="1"/>
    <col min="7" max="7" width="9" bestFit="1" customWidth="1"/>
    <col min="8" max="8" width="23.5703125" bestFit="1" customWidth="1"/>
    <col min="9" max="9" width="14.42578125" bestFit="1" customWidth="1"/>
    <col min="10" max="10" width="14.42578125" customWidth="1"/>
    <col min="14" max="14" width="12" bestFit="1" customWidth="1"/>
    <col min="15" max="15" width="12" customWidth="1"/>
    <col min="16" max="16" width="18.85546875" customWidth="1"/>
    <col min="17" max="17" width="23.5703125" customWidth="1"/>
    <col min="18" max="18" width="22.85546875" customWidth="1"/>
    <col min="19" max="19" width="31.140625" customWidth="1"/>
    <col min="20" max="20" width="10.5703125" style="53" customWidth="1"/>
    <col min="21" max="21" width="15" customWidth="1"/>
    <col min="26" max="26" width="17.28515625" customWidth="1"/>
    <col min="27" max="27" width="12.42578125" bestFit="1" customWidth="1"/>
    <col min="32" max="32" width="13.28515625" bestFit="1" customWidth="1"/>
  </cols>
  <sheetData>
    <row r="1" spans="1:35" ht="31.5" customHeight="1" x14ac:dyDescent="0.25">
      <c r="A1" s="4" t="s">
        <v>0</v>
      </c>
      <c r="B1" s="4" t="s">
        <v>8</v>
      </c>
      <c r="D1" s="6" t="s">
        <v>9</v>
      </c>
      <c r="E1" s="6" t="s">
        <v>10</v>
      </c>
      <c r="F1" s="6" t="s">
        <v>11</v>
      </c>
      <c r="G1" s="7" t="s">
        <v>400</v>
      </c>
      <c r="H1" s="6" t="s">
        <v>12</v>
      </c>
      <c r="I1" s="6" t="s">
        <v>588</v>
      </c>
      <c r="J1" s="6" t="s">
        <v>15</v>
      </c>
      <c r="K1" s="6" t="s">
        <v>16</v>
      </c>
      <c r="L1" s="6" t="s">
        <v>17</v>
      </c>
      <c r="M1" s="7" t="s">
        <v>496</v>
      </c>
      <c r="N1" s="6" t="s">
        <v>18</v>
      </c>
      <c r="O1" s="6" t="s">
        <v>536</v>
      </c>
      <c r="P1" s="37" t="s">
        <v>13</v>
      </c>
      <c r="Q1" s="41" t="s">
        <v>14</v>
      </c>
      <c r="R1" s="6" t="s">
        <v>537</v>
      </c>
      <c r="S1" s="36" t="s">
        <v>540</v>
      </c>
      <c r="T1" s="47" t="s">
        <v>543</v>
      </c>
      <c r="U1" s="17" t="s">
        <v>593</v>
      </c>
      <c r="V1" s="17" t="s">
        <v>594</v>
      </c>
      <c r="W1" s="17" t="s">
        <v>19</v>
      </c>
      <c r="X1" s="17" t="s">
        <v>20</v>
      </c>
    </row>
    <row r="2" spans="1:35" x14ac:dyDescent="0.25">
      <c r="A2" s="5" t="str">
        <f>'Raw data'!A2</f>
        <v>A01</v>
      </c>
      <c r="B2" s="34">
        <f>IF(SUM('Raw data'!$B$2:$B$385)&gt;4,IF(AND(ISNUMBER('Raw data'!$B2),'Raw data'!$B2&lt;40,'Raw data'!$B2&gt;0),'Raw data'!$B2,40),"")</f>
        <v>11.2</v>
      </c>
      <c r="D2" s="8" t="str">
        <f>'Sample library dilution'!A2</f>
        <v>A01</v>
      </c>
      <c r="E2" s="8" t="str">
        <f>'Sample library dilution'!B2</f>
        <v>A02</v>
      </c>
      <c r="F2" s="8" t="str">
        <f>'Sample library dilution'!C2</f>
        <v>B01</v>
      </c>
      <c r="G2" s="8" t="str">
        <f>'Sample library dilution'!D2</f>
        <v>B02</v>
      </c>
      <c r="H2" s="16" t="str">
        <f>'Sample library dilution'!E2</f>
        <v>standard1</v>
      </c>
      <c r="I2" s="8">
        <f>IF(ISNUMBER('Sample library dilution'!F2),'Sample library dilution'!F2,"")</f>
        <v>10</v>
      </c>
      <c r="J2" s="8">
        <f>VLOOKUP(D2,$A$2:$B$385,2,FALSE)</f>
        <v>11.2</v>
      </c>
      <c r="K2" s="8">
        <f>VLOOKUP(E2,$A$2:$B$385,2,FALSE)</f>
        <v>11.2</v>
      </c>
      <c r="L2" s="8">
        <f>VLOOKUP(F2,$A$2:$B$385,2,FALSE)</f>
        <v>11.2</v>
      </c>
      <c r="M2" s="8">
        <f>VLOOKUP(G2,$A$2:$B$385,2,FALSE)</f>
        <v>11.2</v>
      </c>
      <c r="N2" s="8">
        <f>AVERAGE(J2:M2)</f>
        <v>11.2</v>
      </c>
      <c r="O2" s="30">
        <f>STDEV(J2:M2)</f>
        <v>0</v>
      </c>
      <c r="P2" s="11">
        <v>-1</v>
      </c>
      <c r="Q2" s="38">
        <v>0.1</v>
      </c>
      <c r="R2" s="31"/>
      <c r="S2" s="8"/>
      <c r="T2" s="76"/>
      <c r="U2" s="18">
        <f>SLOPE(N2:N6,P2:P6)</f>
        <v>-3.3149999999999999</v>
      </c>
      <c r="V2" s="18">
        <f>INTERCEPT(N2:N6,P2:P6)</f>
        <v>7.875</v>
      </c>
      <c r="W2" s="19">
        <f>RSQ(N2:N6,P2:P6)</f>
        <v>0.99999317517949249</v>
      </c>
      <c r="X2">
        <f>10^(-1/U2)-1</f>
        <v>1.0028993480555553</v>
      </c>
    </row>
    <row r="3" spans="1:35" x14ac:dyDescent="0.25">
      <c r="A3" s="5" t="str">
        <f>'Raw data'!A3</f>
        <v>A02</v>
      </c>
      <c r="B3" s="34">
        <f>IF(SUM('Raw data'!$B$2:$B$385)&gt;4,IF(AND(ISNUMBER('Raw data'!$B3),'Raw data'!$B3&lt;40,'Raw data'!$B3&gt;0),'Raw data'!$B3,40),"")</f>
        <v>11.2</v>
      </c>
      <c r="D3" s="8" t="str">
        <f>'Sample library dilution'!A3</f>
        <v>A03</v>
      </c>
      <c r="E3" s="8" t="str">
        <f>'Sample library dilution'!B3</f>
        <v>A04</v>
      </c>
      <c r="F3" s="8" t="str">
        <f>'Sample library dilution'!C3</f>
        <v>B03</v>
      </c>
      <c r="G3" s="8" t="str">
        <f>'Sample library dilution'!D3</f>
        <v>B04</v>
      </c>
      <c r="H3" s="16" t="str">
        <f>'Sample library dilution'!E3</f>
        <v>standard2</v>
      </c>
      <c r="I3" s="8">
        <f>IF(ISNUMBER('Sample library dilution'!F3),'Sample library dilution'!F3,"")</f>
        <v>100</v>
      </c>
      <c r="J3" s="8">
        <f t="shared" ref="J3:J65" si="0">VLOOKUP(D3,$A$2:$B$385,2,FALSE)</f>
        <v>14.5</v>
      </c>
      <c r="K3" s="8">
        <f t="shared" ref="K3:K65" si="1">VLOOKUP(E3,$A$2:$B$385,2,FALSE)</f>
        <v>14.5</v>
      </c>
      <c r="L3" s="8">
        <f t="shared" ref="L3:L65" si="2">VLOOKUP(F3,$A$2:$B$385,2,FALSE)</f>
        <v>14.5</v>
      </c>
      <c r="M3" s="8">
        <f t="shared" ref="M3:M65" si="3">VLOOKUP(G3,$A$2:$B$385,2,FALSE)</f>
        <v>14.5</v>
      </c>
      <c r="N3" s="8">
        <f t="shared" ref="N3:N65" si="4">AVERAGE(J3:M3)</f>
        <v>14.5</v>
      </c>
      <c r="O3" s="30">
        <f t="shared" ref="O3:O66" si="5">STDEV(J3:M3)</f>
        <v>0</v>
      </c>
      <c r="P3" s="11">
        <v>-2</v>
      </c>
      <c r="Q3" s="38">
        <v>0.01</v>
      </c>
      <c r="R3" s="31"/>
      <c r="S3" s="8"/>
      <c r="T3" s="76"/>
    </row>
    <row r="4" spans="1:35" x14ac:dyDescent="0.25">
      <c r="A4" s="5" t="str">
        <f>'Raw data'!A4</f>
        <v>A03</v>
      </c>
      <c r="B4" s="34">
        <f>IF(SUM('Raw data'!$B$2:$B$385)&gt;4,IF(AND(ISNUMBER('Raw data'!$B4),'Raw data'!$B4&lt;40,'Raw data'!$B4&gt;0),'Raw data'!$B4,40),"")</f>
        <v>14.5</v>
      </c>
      <c r="D4" s="8" t="str">
        <f>'Sample library dilution'!A4</f>
        <v>A05</v>
      </c>
      <c r="E4" s="8" t="str">
        <f>'Sample library dilution'!B4</f>
        <v>A06</v>
      </c>
      <c r="F4" s="8" t="str">
        <f>'Sample library dilution'!C4</f>
        <v>B05</v>
      </c>
      <c r="G4" s="8" t="str">
        <f>'Sample library dilution'!D4</f>
        <v>B06</v>
      </c>
      <c r="H4" s="16" t="str">
        <f>'Sample library dilution'!E4</f>
        <v>standard3</v>
      </c>
      <c r="I4" s="8">
        <f>IF(ISNUMBER('Sample library dilution'!F4),'Sample library dilution'!F4,"")</f>
        <v>1000</v>
      </c>
      <c r="J4" s="8">
        <f t="shared" si="0"/>
        <v>17.8</v>
      </c>
      <c r="K4" s="8">
        <f t="shared" si="1"/>
        <v>17.8</v>
      </c>
      <c r="L4" s="8">
        <f t="shared" si="2"/>
        <v>17.8</v>
      </c>
      <c r="M4" s="8">
        <f t="shared" si="3"/>
        <v>17.8</v>
      </c>
      <c r="N4" s="8">
        <f t="shared" si="4"/>
        <v>17.8</v>
      </c>
      <c r="O4" s="30">
        <f t="shared" si="5"/>
        <v>0</v>
      </c>
      <c r="P4" s="11">
        <v>-3</v>
      </c>
      <c r="Q4" s="38">
        <v>1E-3</v>
      </c>
      <c r="R4" s="31"/>
      <c r="S4" s="8"/>
      <c r="T4" s="76"/>
      <c r="U4" s="39" t="s">
        <v>497</v>
      </c>
      <c r="V4" s="6" t="s">
        <v>9</v>
      </c>
      <c r="W4" s="6" t="s">
        <v>10</v>
      </c>
      <c r="X4" s="6" t="s">
        <v>11</v>
      </c>
      <c r="Y4" s="6" t="s">
        <v>400</v>
      </c>
      <c r="Z4" s="6" t="s">
        <v>528</v>
      </c>
      <c r="AA4" s="6" t="s">
        <v>15</v>
      </c>
      <c r="AB4" s="6" t="s">
        <v>16</v>
      </c>
      <c r="AC4" s="6" t="s">
        <v>17</v>
      </c>
      <c r="AD4" s="6" t="s">
        <v>496</v>
      </c>
      <c r="AE4" s="6" t="s">
        <v>529</v>
      </c>
      <c r="AF4" s="6" t="s">
        <v>530</v>
      </c>
      <c r="AG4" s="6" t="s">
        <v>21</v>
      </c>
      <c r="AH4" s="6" t="s">
        <v>595</v>
      </c>
      <c r="AI4" s="6" t="s">
        <v>596</v>
      </c>
    </row>
    <row r="5" spans="1:35" x14ac:dyDescent="0.25">
      <c r="A5" s="5" t="str">
        <f>'Raw data'!A5</f>
        <v>A04</v>
      </c>
      <c r="B5" s="34">
        <f>IF(SUM('Raw data'!$B$2:$B$385)&gt;4,IF(AND(ISNUMBER('Raw data'!$B5),'Raw data'!$B5&lt;40,'Raw data'!$B5&gt;0),'Raw data'!$B5,40),"")</f>
        <v>14.5</v>
      </c>
      <c r="D5" s="8" t="str">
        <f>'Sample library dilution'!A5</f>
        <v>A07</v>
      </c>
      <c r="E5" s="8" t="str">
        <f>'Sample library dilution'!B5</f>
        <v>A08</v>
      </c>
      <c r="F5" s="8" t="str">
        <f>'Sample library dilution'!C5</f>
        <v>B07</v>
      </c>
      <c r="G5" s="8" t="str">
        <f>'Sample library dilution'!D5</f>
        <v>B08</v>
      </c>
      <c r="H5" s="16" t="str">
        <f>'Sample library dilution'!E5</f>
        <v>standard4</v>
      </c>
      <c r="I5" s="8">
        <f>IF(ISNUMBER('Sample library dilution'!F5),'Sample library dilution'!F5,"")</f>
        <v>10000</v>
      </c>
      <c r="J5" s="8">
        <f t="shared" si="0"/>
        <v>21.1</v>
      </c>
      <c r="K5" s="8">
        <f t="shared" si="1"/>
        <v>21.2</v>
      </c>
      <c r="L5" s="8">
        <f t="shared" si="2"/>
        <v>21.1</v>
      </c>
      <c r="M5" s="8">
        <f t="shared" si="3"/>
        <v>21.2</v>
      </c>
      <c r="N5" s="8">
        <f t="shared" si="4"/>
        <v>21.15</v>
      </c>
      <c r="O5" s="30">
        <f t="shared" si="5"/>
        <v>5.7735026918961353E-2</v>
      </c>
      <c r="P5" s="11">
        <v>-4</v>
      </c>
      <c r="Q5" s="38">
        <v>1E-4</v>
      </c>
      <c r="R5" s="31"/>
      <c r="S5" s="8"/>
      <c r="T5" s="76"/>
      <c r="U5" s="40" t="str">
        <f>'Library information'!A2</f>
        <v>sample library 1</v>
      </c>
      <c r="V5" s="8" t="str">
        <f>'Library information'!B2</f>
        <v>A13</v>
      </c>
      <c r="W5" s="8" t="str">
        <f>'Library information'!C2</f>
        <v>A14</v>
      </c>
      <c r="X5" s="8" t="str">
        <f>'Library information'!D2</f>
        <v>B13</v>
      </c>
      <c r="Y5" s="8" t="str">
        <f>'Library information'!E2</f>
        <v>B14</v>
      </c>
      <c r="Z5" s="8">
        <f>'Library information'!F2</f>
        <v>6943</v>
      </c>
      <c r="AA5" s="8">
        <f>VLOOKUP(V5,$D$2:$S$384,14,FALSE)</f>
        <v>1.366931042644195E-5</v>
      </c>
      <c r="AB5" s="8">
        <f>VLOOKUP(W5,$D$2:$S$384,14,FALSE)</f>
        <v>1.2752070169792625E-5</v>
      </c>
      <c r="AC5" s="8">
        <f>VLOOKUP(X5,$D$2:$S$384,14,FALSE)</f>
        <v>1.366931042644195E-5</v>
      </c>
      <c r="AD5" s="8">
        <f>VLOOKUP(Y5,$D$2:$S$384,14,FALSE)</f>
        <v>1.2752070169792625E-5</v>
      </c>
      <c r="AE5" s="8">
        <f>SUM(AA5:AD5)</f>
        <v>5.284276119246915E-5</v>
      </c>
      <c r="AF5" s="29">
        <f>IF(AND(ISNUMBER(Q8),Q8&gt;0),AE5/(Q8*10),"")</f>
        <v>1.1705371482803697E-3</v>
      </c>
      <c r="AG5" s="8">
        <f>IF(AND(ISNUMBER(Z5),Z5&gt;0),8/Z5,"")</f>
        <v>1.1522396658504969E-3</v>
      </c>
      <c r="AH5" s="8">
        <f>IF(AND(ISNUMBER(AF5), ISNUMBER(AG5)),(IF(AF5&lt;AG5,AG5/AF5,AF5/AG5)),"")</f>
        <v>1.0158799275638257</v>
      </c>
      <c r="AI5" s="8" t="str">
        <f>IF(ISNUMBER(AH5),IF(AH5&lt;8, "Pass","Fail"),"")</f>
        <v>Pass</v>
      </c>
    </row>
    <row r="6" spans="1:35" x14ac:dyDescent="0.25">
      <c r="A6" s="5" t="str">
        <f>'Raw data'!A6</f>
        <v>A05</v>
      </c>
      <c r="B6" s="34">
        <f>IF(SUM('Raw data'!$B$2:$B$385)&gt;4,IF(AND(ISNUMBER('Raw data'!$B6),'Raw data'!$B6&lt;40,'Raw data'!$B6&gt;0),'Raw data'!$B6,40),"")</f>
        <v>17.8</v>
      </c>
      <c r="D6" s="8" t="str">
        <f>'Sample library dilution'!A6</f>
        <v>A09</v>
      </c>
      <c r="E6" s="8" t="str">
        <f>'Sample library dilution'!B6</f>
        <v>A10</v>
      </c>
      <c r="F6" s="8" t="str">
        <f>'Sample library dilution'!C6</f>
        <v>B09</v>
      </c>
      <c r="G6" s="8" t="str">
        <f>'Sample library dilution'!D6</f>
        <v>B10</v>
      </c>
      <c r="H6" s="16" t="str">
        <f>'Sample library dilution'!E6</f>
        <v>standard5</v>
      </c>
      <c r="I6" s="8">
        <f>IF(ISNUMBER('Sample library dilution'!F6),'Sample library dilution'!F6,"")</f>
        <v>100000</v>
      </c>
      <c r="J6" s="8">
        <f t="shared" si="0"/>
        <v>24.4</v>
      </c>
      <c r="K6" s="8">
        <f t="shared" si="1"/>
        <v>24.5</v>
      </c>
      <c r="L6" s="8">
        <f t="shared" si="2"/>
        <v>24.4</v>
      </c>
      <c r="M6" s="8">
        <f t="shared" si="3"/>
        <v>24.5</v>
      </c>
      <c r="N6" s="8">
        <f t="shared" si="4"/>
        <v>24.45</v>
      </c>
      <c r="O6" s="30">
        <f t="shared" si="5"/>
        <v>5.77350269189634E-2</v>
      </c>
      <c r="P6" s="11">
        <v>-5</v>
      </c>
      <c r="Q6" s="38">
        <v>1.0000000000000001E-5</v>
      </c>
      <c r="R6" s="31"/>
      <c r="S6" s="8"/>
      <c r="T6" s="76"/>
      <c r="U6" s="40" t="str">
        <f>'Library information'!A3</f>
        <v>sample library 2</v>
      </c>
      <c r="V6" s="8" t="str">
        <f>'Library information'!B3</f>
        <v>A19</v>
      </c>
      <c r="W6" s="8" t="str">
        <f>'Library information'!C3</f>
        <v>A20</v>
      </c>
      <c r="X6" s="8" t="str">
        <f>'Library information'!D3</f>
        <v>B19</v>
      </c>
      <c r="Y6" s="8" t="str">
        <f>'Library information'!E3</f>
        <v>B20</v>
      </c>
      <c r="Z6" s="8">
        <f>'Library information'!F3</f>
        <v>6943</v>
      </c>
      <c r="AA6" s="8">
        <f t="shared" ref="AA6:AA34" si="6">VLOOKUP(V6,$D$2:$S$384,14,FALSE)</f>
        <v>1.366931042644195E-5</v>
      </c>
      <c r="AB6" s="8">
        <f t="shared" ref="AB6:AB34" si="7">VLOOKUP(W6,$D$2:$S$384,14,FALSE)</f>
        <v>1.2752070169792625E-5</v>
      </c>
      <c r="AC6" s="8">
        <f t="shared" ref="AC6:AC34" si="8">VLOOKUP(X6,$D$2:$S$384,14,FALSE)</f>
        <v>1.366931042644195E-5</v>
      </c>
      <c r="AD6" s="8">
        <f t="shared" ref="AD6:AD34" si="9">VLOOKUP(Y6,$D$2:$S$384,14,FALSE)</f>
        <v>1.2752070169792625E-5</v>
      </c>
      <c r="AE6" s="8">
        <f t="shared" ref="AE6:AE34" si="10">SUM(AA6:AD6)</f>
        <v>5.284276119246915E-5</v>
      </c>
      <c r="AF6" s="29">
        <f>IF(AND(ISNUMBER(Q10),Q10&gt;0),AE6/(Q10*10),"")</f>
        <v>1.1705371482803697E-3</v>
      </c>
      <c r="AG6" s="8">
        <f t="shared" ref="AG6:AG34" si="11">IF(AND(ISNUMBER(Z6),Z6&gt;0),8/Z6,"")</f>
        <v>1.1522396658504969E-3</v>
      </c>
      <c r="AH6" s="8">
        <f t="shared" ref="AH6:AH34" si="12">IF(AND(ISNUMBER(AF6), ISNUMBER(AG6)),(IF(AF6&lt;AG6,AG6/AF6,AF6/AG6)),"")</f>
        <v>1.0158799275638257</v>
      </c>
      <c r="AI6" s="8" t="str">
        <f t="shared" ref="AI6:AI34" si="13">IF(ISNUMBER(AH6),IF(AH6&lt;8, "Pass","Fail"),"")</f>
        <v>Pass</v>
      </c>
    </row>
    <row r="7" spans="1:35" x14ac:dyDescent="0.25">
      <c r="A7" s="5" t="str">
        <f>'Raw data'!A7</f>
        <v>A06</v>
      </c>
      <c r="B7" s="34">
        <f>IF(SUM('Raw data'!$B$2:$B$385)&gt;4,IF(AND(ISNUMBER('Raw data'!$B7),'Raw data'!$B7&lt;40,'Raw data'!$B7&gt;0),'Raw data'!$B7,40),"")</f>
        <v>17.8</v>
      </c>
      <c r="D7" s="8" t="str">
        <f>'Sample library dilution'!A8</f>
        <v>A15</v>
      </c>
      <c r="E7" s="8" t="str">
        <f>'Sample library dilution'!B8</f>
        <v>A16</v>
      </c>
      <c r="F7" s="8" t="str">
        <f>'Sample library dilution'!C8</f>
        <v>B15</v>
      </c>
      <c r="G7" s="8" t="str">
        <f>'Sample library dilution'!D8</f>
        <v>B16</v>
      </c>
      <c r="H7" s="8" t="str">
        <f>'Sample library dilution'!E8</f>
        <v>library1 dilution1</v>
      </c>
      <c r="I7" s="8">
        <f>IF(ISNUMBER('Sample library dilution'!F8),'Sample library dilution'!F8,"")</f>
        <v>2000</v>
      </c>
      <c r="J7" s="8">
        <f t="shared" si="0"/>
        <v>12.2</v>
      </c>
      <c r="K7" s="8">
        <f t="shared" si="1"/>
        <v>12.2</v>
      </c>
      <c r="L7" s="8">
        <f t="shared" si="2"/>
        <v>12.2</v>
      </c>
      <c r="M7" s="8">
        <f t="shared" si="3"/>
        <v>12.2</v>
      </c>
      <c r="N7" s="8">
        <f t="shared" si="4"/>
        <v>12.2</v>
      </c>
      <c r="O7" s="30">
        <f t="shared" si="5"/>
        <v>0</v>
      </c>
      <c r="P7" s="8">
        <f t="shared" ref="P7:P38" si="14">(N7-$V$2)/$U$2</f>
        <v>-1.3046757164404221</v>
      </c>
      <c r="Q7" s="8">
        <f>10^P7</f>
        <v>4.958202769033155E-2</v>
      </c>
      <c r="R7" s="8">
        <f>Q7*I7*5*10^7*(183/'Library information'!G2)</f>
        <v>4124323212.4230337</v>
      </c>
      <c r="S7" s="28">
        <f>IF(AND(ISNUMBER('Library information'!G2),'Library information'!G2&gt;0),(I7*Q7*5*10^7)*10^18/(6.02*10^23)/100*25*(183/'Library information'!G2),"")</f>
        <v>1712.7588091457785</v>
      </c>
      <c r="T7" s="77">
        <f>R7*10^18/(6.02*10^23)</f>
        <v>6851.0352365831131</v>
      </c>
      <c r="U7" s="40" t="str">
        <f>'Library information'!A4</f>
        <v>sample library 3</v>
      </c>
      <c r="V7" s="8" t="str">
        <f>'Library information'!B4</f>
        <v>C01</v>
      </c>
      <c r="W7" s="8" t="str">
        <f>'Library information'!C4</f>
        <v>C02</v>
      </c>
      <c r="X7" s="8" t="str">
        <f>'Library information'!D4</f>
        <v>D01</v>
      </c>
      <c r="Y7" s="8" t="str">
        <f>'Library information'!E4</f>
        <v>D02</v>
      </c>
      <c r="Z7" s="8">
        <f>'Library information'!F4</f>
        <v>6943</v>
      </c>
      <c r="AA7" s="8">
        <f t="shared" si="6"/>
        <v>1.366931042644195E-5</v>
      </c>
      <c r="AB7" s="8">
        <f t="shared" si="7"/>
        <v>1.2752070169792625E-5</v>
      </c>
      <c r="AC7" s="8">
        <f t="shared" si="8"/>
        <v>1.366931042644195E-5</v>
      </c>
      <c r="AD7" s="8">
        <f t="shared" si="9"/>
        <v>1.2752070169792625E-5</v>
      </c>
      <c r="AE7" s="8">
        <f t="shared" si="10"/>
        <v>5.284276119246915E-5</v>
      </c>
      <c r="AF7" s="29">
        <f>IF(AND(ISNUMBER(Q12),Q12&gt;0),AE7/(Q12*10),"")</f>
        <v>1.1705371482803697E-3</v>
      </c>
      <c r="AG7" s="8">
        <f t="shared" si="11"/>
        <v>1.1522396658504969E-3</v>
      </c>
      <c r="AH7" s="8">
        <f t="shared" si="12"/>
        <v>1.0158799275638257</v>
      </c>
      <c r="AI7" s="8" t="str">
        <f t="shared" si="13"/>
        <v>Pass</v>
      </c>
    </row>
    <row r="8" spans="1:35" x14ac:dyDescent="0.25">
      <c r="A8" s="5" t="str">
        <f>'Raw data'!A8</f>
        <v>A07</v>
      </c>
      <c r="B8" s="34">
        <f>IF(SUM('Raw data'!$B$2:$B$385)&gt;4,IF(AND(ISNUMBER('Raw data'!$B8),'Raw data'!$B8&lt;40,'Raw data'!$B8&gt;0),'Raw data'!$B8,40),"")</f>
        <v>21.1</v>
      </c>
      <c r="D8" s="8" t="str">
        <f>'Sample library dilution'!A9</f>
        <v>A17</v>
      </c>
      <c r="E8" s="8" t="str">
        <f>'Sample library dilution'!B9</f>
        <v>A18</v>
      </c>
      <c r="F8" s="8" t="str">
        <f>'Sample library dilution'!C9</f>
        <v>B17</v>
      </c>
      <c r="G8" s="8" t="str">
        <f>'Sample library dilution'!D9</f>
        <v>B18</v>
      </c>
      <c r="H8" s="8" t="str">
        <f>'Sample library dilution'!E9</f>
        <v>library1 dilution2</v>
      </c>
      <c r="I8" s="8">
        <f>IF(ISNUMBER('Sample library dilution'!F9),'Sample library dilution'!F9,"")</f>
        <v>20000</v>
      </c>
      <c r="J8" s="8">
        <f t="shared" si="0"/>
        <v>15.6</v>
      </c>
      <c r="K8" s="8">
        <f t="shared" si="1"/>
        <v>15.7</v>
      </c>
      <c r="L8" s="8">
        <f t="shared" si="2"/>
        <v>15.6</v>
      </c>
      <c r="M8" s="8">
        <f t="shared" si="3"/>
        <v>15.7</v>
      </c>
      <c r="N8" s="8">
        <f t="shared" si="4"/>
        <v>15.649999999999999</v>
      </c>
      <c r="O8" s="30">
        <f t="shared" si="5"/>
        <v>5.7735026918962373E-2</v>
      </c>
      <c r="P8" s="8">
        <f t="shared" si="14"/>
        <v>-2.3453996983408745</v>
      </c>
      <c r="Q8" s="8">
        <f t="shared" ref="Q8:Q66" si="15">10^P8</f>
        <v>4.5144027483536246E-3</v>
      </c>
      <c r="R8" s="8">
        <f>Q8*I8*5*10^7*(183/'Library information'!G2)</f>
        <v>3755162286.1305156</v>
      </c>
      <c r="S8" s="28">
        <f>IF(AND(ISNUMBER('Library information'!G2),'Library information'!G2&gt;0),(I8*Q8*5*10^7)*10^18/(6.02*10^23)/100*25*(183/'Library information'!G2),"")</f>
        <v>1559.4527766322742</v>
      </c>
      <c r="T8" s="77">
        <f t="shared" ref="T8:T66" si="16">R8*10^18/(6.02*10^23)</f>
        <v>6237.8111065290959</v>
      </c>
      <c r="U8" s="40" t="str">
        <f>'Library information'!A5</f>
        <v>sample library 4</v>
      </c>
      <c r="V8" s="8" t="str">
        <f>'Library information'!B5</f>
        <v>C07</v>
      </c>
      <c r="W8" s="8" t="str">
        <f>'Library information'!C5</f>
        <v>C08</v>
      </c>
      <c r="X8" s="8" t="str">
        <f>'Library information'!D5</f>
        <v>D07</v>
      </c>
      <c r="Y8" s="8" t="str">
        <f>'Library information'!E5</f>
        <v>D08</v>
      </c>
      <c r="Z8" s="8">
        <f>'Library information'!F5</f>
        <v>6943</v>
      </c>
      <c r="AA8" s="8">
        <f t="shared" si="6"/>
        <v>1.366931042644195E-5</v>
      </c>
      <c r="AB8" s="8">
        <f t="shared" si="7"/>
        <v>1.2752070169792625E-5</v>
      </c>
      <c r="AC8" s="8">
        <f t="shared" si="8"/>
        <v>1.366931042644195E-5</v>
      </c>
      <c r="AD8" s="8">
        <f t="shared" si="9"/>
        <v>1.2752070169792625E-5</v>
      </c>
      <c r="AE8" s="8">
        <f t="shared" si="10"/>
        <v>5.284276119246915E-5</v>
      </c>
      <c r="AF8" s="29">
        <f>IF(AND(ISNUMBER(Q14),Q14&gt;0),AE8/(Q14*10),"")</f>
        <v>1.1705371482803697E-3</v>
      </c>
      <c r="AG8" s="8">
        <f t="shared" si="11"/>
        <v>1.1522396658504969E-3</v>
      </c>
      <c r="AH8" s="8">
        <f t="shared" si="12"/>
        <v>1.0158799275638257</v>
      </c>
      <c r="AI8" s="8" t="str">
        <f t="shared" si="13"/>
        <v>Pass</v>
      </c>
    </row>
    <row r="9" spans="1:35" x14ac:dyDescent="0.25">
      <c r="A9" s="5" t="str">
        <f>'Raw data'!A9</f>
        <v>A08</v>
      </c>
      <c r="B9" s="34">
        <f>IF(SUM('Raw data'!$B$2:$B$385)&gt;4,IF(AND(ISNUMBER('Raw data'!$B9),'Raw data'!$B9&lt;40,'Raw data'!$B9&gt;0),'Raw data'!$B9,40),"")</f>
        <v>21.2</v>
      </c>
      <c r="D9" s="8" t="str">
        <f>'Sample library dilution'!A10</f>
        <v>A21</v>
      </c>
      <c r="E9" s="8" t="str">
        <f>'Sample library dilution'!B10</f>
        <v>A22</v>
      </c>
      <c r="F9" s="8" t="str">
        <f>'Sample library dilution'!C10</f>
        <v>B21</v>
      </c>
      <c r="G9" s="8" t="str">
        <f>'Sample library dilution'!D10</f>
        <v>B22</v>
      </c>
      <c r="H9" s="8" t="str">
        <f>'Sample library dilution'!E10</f>
        <v>library2 dilution1</v>
      </c>
      <c r="I9" s="8">
        <f>IF(ISNUMBER('Sample library dilution'!F10),'Sample library dilution'!F10,"")</f>
        <v>2000</v>
      </c>
      <c r="J9" s="8">
        <f t="shared" si="0"/>
        <v>12.2</v>
      </c>
      <c r="K9" s="8">
        <f t="shared" si="1"/>
        <v>12.2</v>
      </c>
      <c r="L9" s="8">
        <f t="shared" si="2"/>
        <v>12.2</v>
      </c>
      <c r="M9" s="8">
        <f t="shared" si="3"/>
        <v>12.2</v>
      </c>
      <c r="N9" s="8">
        <f t="shared" si="4"/>
        <v>12.2</v>
      </c>
      <c r="O9" s="30">
        <f t="shared" si="5"/>
        <v>0</v>
      </c>
      <c r="P9" s="8">
        <f t="shared" si="14"/>
        <v>-1.3046757164404221</v>
      </c>
      <c r="Q9" s="8">
        <f t="shared" si="15"/>
        <v>4.958202769033155E-2</v>
      </c>
      <c r="R9" s="8">
        <f>Q9*I9*5*10^7*(183/'Library information'!G3)</f>
        <v>4124323212.4230337</v>
      </c>
      <c r="S9" s="28">
        <f>IF(AND(ISNUMBER('Library information'!G3),'Library information'!G3&gt;0),(I9*Q9*5*10^7)*10^18/(6.02*10^23)/100*25*(183/'Library information'!G3),"")</f>
        <v>1712.7588091457785</v>
      </c>
      <c r="T9" s="77">
        <f t="shared" si="16"/>
        <v>6851.0352365831131</v>
      </c>
      <c r="U9" s="40" t="str">
        <f>'Library information'!A6</f>
        <v>sample library 5</v>
      </c>
      <c r="V9" s="8" t="str">
        <f>'Library information'!B6</f>
        <v>C13</v>
      </c>
      <c r="W9" s="8" t="str">
        <f>'Library information'!C6</f>
        <v>C14</v>
      </c>
      <c r="X9" s="8" t="str">
        <f>'Library information'!D6</f>
        <v>D13</v>
      </c>
      <c r="Y9" s="8" t="str">
        <f>'Library information'!E6</f>
        <v>D14</v>
      </c>
      <c r="Z9" s="8">
        <f>'Library information'!F6</f>
        <v>6943</v>
      </c>
      <c r="AA9" s="8">
        <f t="shared" si="6"/>
        <v>1.366931042644195E-5</v>
      </c>
      <c r="AB9" s="8">
        <f t="shared" si="7"/>
        <v>1.2752070169792625E-5</v>
      </c>
      <c r="AC9" s="8">
        <f t="shared" si="8"/>
        <v>1.366931042644195E-5</v>
      </c>
      <c r="AD9" s="8">
        <f t="shared" si="9"/>
        <v>1.2752070169792625E-5</v>
      </c>
      <c r="AE9" s="8">
        <f t="shared" si="10"/>
        <v>5.284276119246915E-5</v>
      </c>
      <c r="AF9" s="29">
        <f>IF(AND(ISNUMBER(Q16),Q16&gt;0),AE9/(Q16*10),"")</f>
        <v>1.1705371482803697E-3</v>
      </c>
      <c r="AG9" s="8">
        <f t="shared" si="11"/>
        <v>1.1522396658504969E-3</v>
      </c>
      <c r="AH9" s="8">
        <f t="shared" si="12"/>
        <v>1.0158799275638257</v>
      </c>
      <c r="AI9" s="8" t="str">
        <f t="shared" si="13"/>
        <v>Pass</v>
      </c>
    </row>
    <row r="10" spans="1:35" x14ac:dyDescent="0.25">
      <c r="A10" s="5" t="str">
        <f>'Raw data'!A10</f>
        <v>A09</v>
      </c>
      <c r="B10" s="34">
        <f>IF(SUM('Raw data'!$B$2:$B$385)&gt;4,IF(AND(ISNUMBER('Raw data'!$B10),'Raw data'!$B10&lt;40,'Raw data'!$B10&gt;0),'Raw data'!$B10,40),"")</f>
        <v>24.4</v>
      </c>
      <c r="D10" s="8" t="str">
        <f>'Sample library dilution'!A11</f>
        <v>A23</v>
      </c>
      <c r="E10" s="8" t="str">
        <f>'Sample library dilution'!B11</f>
        <v>A24</v>
      </c>
      <c r="F10" s="8" t="str">
        <f>'Sample library dilution'!C11</f>
        <v>B23</v>
      </c>
      <c r="G10" s="8" t="str">
        <f>'Sample library dilution'!D11</f>
        <v>B24</v>
      </c>
      <c r="H10" s="8" t="str">
        <f>'Sample library dilution'!E11</f>
        <v>library2 dilution2</v>
      </c>
      <c r="I10" s="8">
        <f>IF(ISNUMBER('Sample library dilution'!F11),'Sample library dilution'!F11,"")</f>
        <v>20000</v>
      </c>
      <c r="J10" s="8">
        <f t="shared" si="0"/>
        <v>15.6</v>
      </c>
      <c r="K10" s="8">
        <f t="shared" si="1"/>
        <v>15.7</v>
      </c>
      <c r="L10" s="8">
        <f t="shared" si="2"/>
        <v>15.6</v>
      </c>
      <c r="M10" s="8">
        <f t="shared" si="3"/>
        <v>15.7</v>
      </c>
      <c r="N10" s="8">
        <f t="shared" si="4"/>
        <v>15.649999999999999</v>
      </c>
      <c r="O10" s="30">
        <f t="shared" si="5"/>
        <v>5.7735026918962373E-2</v>
      </c>
      <c r="P10" s="8">
        <f t="shared" si="14"/>
        <v>-2.3453996983408745</v>
      </c>
      <c r="Q10" s="8">
        <f t="shared" si="15"/>
        <v>4.5144027483536246E-3</v>
      </c>
      <c r="R10" s="8">
        <f>Q10*I10*5*10^7*(183/'Library information'!G3)</f>
        <v>3755162286.1305156</v>
      </c>
      <c r="S10" s="28">
        <f>IF(AND(ISNUMBER('Library information'!G3),'Library information'!G3&gt;0),(I10*Q10*5*10^7)*10^18/(6.02*10^23)/100*25*(183/'Library information'!G3),"")</f>
        <v>1559.4527766322742</v>
      </c>
      <c r="T10" s="77">
        <f t="shared" si="16"/>
        <v>6237.8111065290959</v>
      </c>
      <c r="U10" s="40" t="str">
        <f>'Library information'!A7</f>
        <v>sample library 6</v>
      </c>
      <c r="V10" s="8" t="str">
        <f>'Library information'!B7</f>
        <v>C19</v>
      </c>
      <c r="W10" s="8" t="str">
        <f>'Library information'!C7</f>
        <v>C20</v>
      </c>
      <c r="X10" s="8" t="str">
        <f>'Library information'!D7</f>
        <v>D19</v>
      </c>
      <c r="Y10" s="8" t="str">
        <f>'Library information'!E7</f>
        <v>D20</v>
      </c>
      <c r="Z10" s="8">
        <f>'Library information'!F7</f>
        <v>6943</v>
      </c>
      <c r="AA10" s="8">
        <f t="shared" si="6"/>
        <v>1.366931042644195E-5</v>
      </c>
      <c r="AB10" s="8">
        <f t="shared" si="7"/>
        <v>1.2752070169792625E-5</v>
      </c>
      <c r="AC10" s="8">
        <f t="shared" si="8"/>
        <v>1.366931042644195E-5</v>
      </c>
      <c r="AD10" s="8">
        <f t="shared" si="9"/>
        <v>1.2752070169792625E-5</v>
      </c>
      <c r="AE10" s="8">
        <f t="shared" si="10"/>
        <v>5.284276119246915E-5</v>
      </c>
      <c r="AF10" s="29">
        <f>IF(AND(ISNUMBER(Q18),Q18&gt;0),AE10/(Q18*10),"")</f>
        <v>1.1705371482803697E-3</v>
      </c>
      <c r="AG10" s="8">
        <f t="shared" si="11"/>
        <v>1.1522396658504969E-3</v>
      </c>
      <c r="AH10" s="8">
        <f t="shared" si="12"/>
        <v>1.0158799275638257</v>
      </c>
      <c r="AI10" s="8" t="str">
        <f t="shared" si="13"/>
        <v>Pass</v>
      </c>
    </row>
    <row r="11" spans="1:35" x14ac:dyDescent="0.25">
      <c r="A11" s="5" t="str">
        <f>'Raw data'!A11</f>
        <v>A10</v>
      </c>
      <c r="B11" s="34">
        <f>IF(SUM('Raw data'!$B$2:$B$385)&gt;4,IF(AND(ISNUMBER('Raw data'!$B11),'Raw data'!$B11&lt;40,'Raw data'!$B11&gt;0),'Raw data'!$B11,40),"")</f>
        <v>24.5</v>
      </c>
      <c r="D11" s="8" t="str">
        <f>'Sample library dilution'!A12</f>
        <v>C03</v>
      </c>
      <c r="E11" s="8" t="str">
        <f>'Sample library dilution'!B12</f>
        <v>C04</v>
      </c>
      <c r="F11" s="8" t="str">
        <f>'Sample library dilution'!C12</f>
        <v>D03</v>
      </c>
      <c r="G11" s="8" t="str">
        <f>'Sample library dilution'!D12</f>
        <v>D04</v>
      </c>
      <c r="H11" s="8" t="str">
        <f>'Sample library dilution'!E12</f>
        <v>library3 dilution1</v>
      </c>
      <c r="I11" s="8">
        <f>IF(ISNUMBER('Sample library dilution'!F12),'Sample library dilution'!F12,"")</f>
        <v>2000</v>
      </c>
      <c r="J11" s="8">
        <f t="shared" si="0"/>
        <v>12.2</v>
      </c>
      <c r="K11" s="8">
        <f t="shared" si="1"/>
        <v>12.2</v>
      </c>
      <c r="L11" s="8">
        <f t="shared" si="2"/>
        <v>12.2</v>
      </c>
      <c r="M11" s="8">
        <f t="shared" si="3"/>
        <v>12.2</v>
      </c>
      <c r="N11" s="8">
        <f t="shared" si="4"/>
        <v>12.2</v>
      </c>
      <c r="O11" s="30">
        <f t="shared" si="5"/>
        <v>0</v>
      </c>
      <c r="P11" s="8">
        <f t="shared" si="14"/>
        <v>-1.3046757164404221</v>
      </c>
      <c r="Q11" s="8">
        <f t="shared" si="15"/>
        <v>4.958202769033155E-2</v>
      </c>
      <c r="R11" s="8">
        <f>Q11*I11*5*10^7*(183/'Library information'!G4)</f>
        <v>4124323212.4230337</v>
      </c>
      <c r="S11" s="28">
        <f>IF(AND(ISNUMBER('Library information'!G4),'Library information'!G4&gt;0),(I11*Q11*5*10^7)*10^18/(6.02*10^23)/100*25*(183/'Library information'!G4),"")</f>
        <v>1712.7588091457785</v>
      </c>
      <c r="T11" s="77">
        <f t="shared" si="16"/>
        <v>6851.0352365831131</v>
      </c>
      <c r="U11" s="40" t="str">
        <f>'Library information'!A8</f>
        <v>sample library 7</v>
      </c>
      <c r="V11" s="8" t="str">
        <f>'Library information'!B8</f>
        <v>E01</v>
      </c>
      <c r="W11" s="8" t="str">
        <f>'Library information'!C8</f>
        <v>E02</v>
      </c>
      <c r="X11" s="8" t="str">
        <f>'Library information'!D8</f>
        <v>F01</v>
      </c>
      <c r="Y11" s="8" t="str">
        <f>'Library information'!E8</f>
        <v>F02</v>
      </c>
      <c r="Z11" s="8">
        <f>'Library information'!F8</f>
        <v>6943</v>
      </c>
      <c r="AA11" s="8">
        <f t="shared" si="6"/>
        <v>1.366931042644195E-5</v>
      </c>
      <c r="AB11" s="8">
        <f t="shared" si="7"/>
        <v>1.2752070169792625E-5</v>
      </c>
      <c r="AC11" s="8">
        <f t="shared" si="8"/>
        <v>1.366931042644195E-5</v>
      </c>
      <c r="AD11" s="8">
        <f t="shared" si="9"/>
        <v>1.2752070169792625E-5</v>
      </c>
      <c r="AE11" s="8">
        <f t="shared" si="10"/>
        <v>5.284276119246915E-5</v>
      </c>
      <c r="AF11" s="29">
        <f>IF(AND(ISNUMBER(Q20),Q20&gt;0),AE11/(Q20*10),"")</f>
        <v>1.1705371482803697E-3</v>
      </c>
      <c r="AG11" s="8">
        <f t="shared" si="11"/>
        <v>1.1522396658504969E-3</v>
      </c>
      <c r="AH11" s="8">
        <f t="shared" si="12"/>
        <v>1.0158799275638257</v>
      </c>
      <c r="AI11" s="8" t="str">
        <f t="shared" si="13"/>
        <v>Pass</v>
      </c>
    </row>
    <row r="12" spans="1:35" x14ac:dyDescent="0.25">
      <c r="A12" s="5" t="str">
        <f>'Raw data'!A12</f>
        <v>A11</v>
      </c>
      <c r="B12" s="34">
        <f>IF(SUM('Raw data'!$B$2:$B$385)&gt;4,IF(AND(ISNUMBER('Raw data'!$B12),'Raw data'!$B12&lt;40,'Raw data'!$B12&gt;0),'Raw data'!$B12,40),"")</f>
        <v>40</v>
      </c>
      <c r="D12" s="8" t="str">
        <f>'Sample library dilution'!A13</f>
        <v>C05</v>
      </c>
      <c r="E12" s="8" t="str">
        <f>'Sample library dilution'!B13</f>
        <v>C06</v>
      </c>
      <c r="F12" s="8" t="str">
        <f>'Sample library dilution'!C13</f>
        <v>D05</v>
      </c>
      <c r="G12" s="8" t="str">
        <f>'Sample library dilution'!D13</f>
        <v>D06</v>
      </c>
      <c r="H12" s="8" t="str">
        <f>'Sample library dilution'!E13</f>
        <v>library3 dilution2</v>
      </c>
      <c r="I12" s="8">
        <f>IF(ISNUMBER('Sample library dilution'!F13),'Sample library dilution'!F13,"")</f>
        <v>20000</v>
      </c>
      <c r="J12" s="8">
        <f t="shared" si="0"/>
        <v>15.6</v>
      </c>
      <c r="K12" s="8">
        <f t="shared" si="1"/>
        <v>15.7</v>
      </c>
      <c r="L12" s="8">
        <f t="shared" si="2"/>
        <v>15.6</v>
      </c>
      <c r="M12" s="8">
        <f t="shared" si="3"/>
        <v>15.7</v>
      </c>
      <c r="N12" s="8">
        <f t="shared" si="4"/>
        <v>15.649999999999999</v>
      </c>
      <c r="O12" s="30">
        <f t="shared" si="5"/>
        <v>5.7735026918962373E-2</v>
      </c>
      <c r="P12" s="8">
        <f t="shared" si="14"/>
        <v>-2.3453996983408745</v>
      </c>
      <c r="Q12" s="8">
        <f t="shared" si="15"/>
        <v>4.5144027483536246E-3</v>
      </c>
      <c r="R12" s="8">
        <f>Q12*I12*5*10^7*(183/'Library information'!G4)</f>
        <v>3755162286.1305156</v>
      </c>
      <c r="S12" s="28">
        <f>IF(AND(ISNUMBER('Library information'!G4),'Library information'!G4&gt;0),(I12*Q12*5*10^7)*10^18/(6.02*10^23)/100*25*(183/'Library information'!G4),"")</f>
        <v>1559.4527766322742</v>
      </c>
      <c r="T12" s="77">
        <f t="shared" si="16"/>
        <v>6237.8111065290959</v>
      </c>
      <c r="U12" s="40" t="str">
        <f>'Library information'!A9</f>
        <v>sample library 8</v>
      </c>
      <c r="V12" s="8" t="str">
        <f>'Library information'!B9</f>
        <v>E07</v>
      </c>
      <c r="W12" s="8" t="str">
        <f>'Library information'!C9</f>
        <v>E08</v>
      </c>
      <c r="X12" s="8" t="str">
        <f>'Library information'!D9</f>
        <v>F07</v>
      </c>
      <c r="Y12" s="8" t="str">
        <f>'Library information'!E9</f>
        <v>F08</v>
      </c>
      <c r="Z12" s="8">
        <f>'Library information'!F9</f>
        <v>6943</v>
      </c>
      <c r="AA12" s="8">
        <f t="shared" si="6"/>
        <v>1.366931042644195E-5</v>
      </c>
      <c r="AB12" s="8">
        <f t="shared" si="7"/>
        <v>1.2752070169792625E-5</v>
      </c>
      <c r="AC12" s="8">
        <f t="shared" si="8"/>
        <v>1.366931042644195E-5</v>
      </c>
      <c r="AD12" s="8">
        <f t="shared" si="9"/>
        <v>1.2752070169792625E-5</v>
      </c>
      <c r="AE12" s="8">
        <f t="shared" si="10"/>
        <v>5.284276119246915E-5</v>
      </c>
      <c r="AF12" s="29">
        <f>IF(AND(ISNUMBER(Q22),Q22&gt;0),AE12/(Q22*10),"")</f>
        <v>1.1705371482803697E-3</v>
      </c>
      <c r="AG12" s="8">
        <f t="shared" si="11"/>
        <v>1.1522396658504969E-3</v>
      </c>
      <c r="AH12" s="8">
        <f t="shared" si="12"/>
        <v>1.0158799275638257</v>
      </c>
      <c r="AI12" s="8" t="str">
        <f t="shared" si="13"/>
        <v>Pass</v>
      </c>
    </row>
    <row r="13" spans="1:35" x14ac:dyDescent="0.25">
      <c r="A13" s="5" t="str">
        <f>'Raw data'!A13</f>
        <v>A12</v>
      </c>
      <c r="B13" s="34">
        <f>IF(SUM('Raw data'!$B$2:$B$385)&gt;4,IF(AND(ISNUMBER('Raw data'!$B13),'Raw data'!$B13&lt;40,'Raw data'!$B13&gt;0),'Raw data'!$B13,40),"")</f>
        <v>40</v>
      </c>
      <c r="D13" s="8" t="str">
        <f>'Sample library dilution'!A14</f>
        <v>C09</v>
      </c>
      <c r="E13" s="8" t="str">
        <f>'Sample library dilution'!B14</f>
        <v>C10</v>
      </c>
      <c r="F13" s="8" t="str">
        <f>'Sample library dilution'!C14</f>
        <v>D09</v>
      </c>
      <c r="G13" s="8" t="str">
        <f>'Sample library dilution'!D14</f>
        <v>D10</v>
      </c>
      <c r="H13" s="8" t="str">
        <f>'Sample library dilution'!E14</f>
        <v>library4 dilution1</v>
      </c>
      <c r="I13" s="8">
        <f>IF(ISNUMBER('Sample library dilution'!F14),'Sample library dilution'!F14,"")</f>
        <v>2000</v>
      </c>
      <c r="J13" s="8">
        <f t="shared" si="0"/>
        <v>12.2</v>
      </c>
      <c r="K13" s="8">
        <f t="shared" si="1"/>
        <v>12.2</v>
      </c>
      <c r="L13" s="8">
        <f t="shared" si="2"/>
        <v>12.2</v>
      </c>
      <c r="M13" s="8">
        <f t="shared" si="3"/>
        <v>12.2</v>
      </c>
      <c r="N13" s="8">
        <f t="shared" si="4"/>
        <v>12.2</v>
      </c>
      <c r="O13" s="30">
        <f t="shared" si="5"/>
        <v>0</v>
      </c>
      <c r="P13" s="8">
        <f t="shared" si="14"/>
        <v>-1.3046757164404221</v>
      </c>
      <c r="Q13" s="8">
        <f t="shared" si="15"/>
        <v>4.958202769033155E-2</v>
      </c>
      <c r="R13" s="8">
        <f>Q13*I13*5*10^7*(183/'Library information'!G5)</f>
        <v>4124323212.4230337</v>
      </c>
      <c r="S13" s="28">
        <f>IF(AND(ISNUMBER('Library information'!G5),'Library information'!G5&gt;0),(I13*Q13*5*10^7)*10^18/(6.02*10^23)/100*25*(183/'Library information'!G5),"")</f>
        <v>1712.7588091457785</v>
      </c>
      <c r="T13" s="77">
        <f t="shared" si="16"/>
        <v>6851.0352365831131</v>
      </c>
      <c r="U13" s="40" t="str">
        <f>'Library information'!A10</f>
        <v>sample library 9</v>
      </c>
      <c r="V13" s="8" t="str">
        <f>'Library information'!B10</f>
        <v>E13</v>
      </c>
      <c r="W13" s="8" t="str">
        <f>'Library information'!C10</f>
        <v>E14</v>
      </c>
      <c r="X13" s="8" t="str">
        <f>'Library information'!D10</f>
        <v>F13</v>
      </c>
      <c r="Y13" s="8" t="str">
        <f>'Library information'!E10</f>
        <v>F14</v>
      </c>
      <c r="Z13" s="8">
        <f>'Library information'!F10</f>
        <v>6943</v>
      </c>
      <c r="AA13" s="8">
        <f t="shared" si="6"/>
        <v>1.366931042644195E-5</v>
      </c>
      <c r="AB13" s="8">
        <f t="shared" si="7"/>
        <v>1.2752070169792625E-5</v>
      </c>
      <c r="AC13" s="8">
        <f t="shared" si="8"/>
        <v>1.366931042644195E-5</v>
      </c>
      <c r="AD13" s="8">
        <f t="shared" si="9"/>
        <v>1.2752070169792625E-5</v>
      </c>
      <c r="AE13" s="8">
        <f t="shared" si="10"/>
        <v>5.284276119246915E-5</v>
      </c>
      <c r="AF13" s="29">
        <f>IF(AND(ISNUMBER(Q24),Q24&gt;0),AE13/(Q24*10),"")</f>
        <v>1.1705371482803697E-3</v>
      </c>
      <c r="AG13" s="8">
        <f t="shared" si="11"/>
        <v>1.1522396658504969E-3</v>
      </c>
      <c r="AH13" s="8">
        <f t="shared" si="12"/>
        <v>1.0158799275638257</v>
      </c>
      <c r="AI13" s="8" t="str">
        <f t="shared" si="13"/>
        <v>Pass</v>
      </c>
    </row>
    <row r="14" spans="1:35" x14ac:dyDescent="0.25">
      <c r="A14" s="5" t="str">
        <f>'Raw data'!A14</f>
        <v>A13</v>
      </c>
      <c r="B14" s="34">
        <f>IF(SUM('Raw data'!$B$2:$B$385)&gt;4,IF(AND(ISNUMBER('Raw data'!$B14),'Raw data'!$B14&lt;40,'Raw data'!$B14&gt;0),'Raw data'!$B14,40),"")</f>
        <v>24</v>
      </c>
      <c r="D14" s="8" t="str">
        <f>'Sample library dilution'!A15</f>
        <v>C11</v>
      </c>
      <c r="E14" s="8" t="str">
        <f>'Sample library dilution'!B15</f>
        <v>C12</v>
      </c>
      <c r="F14" s="8" t="str">
        <f>'Sample library dilution'!C15</f>
        <v>D11</v>
      </c>
      <c r="G14" s="8" t="str">
        <f>'Sample library dilution'!D15</f>
        <v>D12</v>
      </c>
      <c r="H14" s="8" t="str">
        <f>'Sample library dilution'!E15</f>
        <v>library4 dilution2</v>
      </c>
      <c r="I14" s="8">
        <f>IF(ISNUMBER('Sample library dilution'!F15),'Sample library dilution'!F15,"")</f>
        <v>20000</v>
      </c>
      <c r="J14" s="8">
        <f t="shared" si="0"/>
        <v>15.6</v>
      </c>
      <c r="K14" s="8">
        <f t="shared" si="1"/>
        <v>15.7</v>
      </c>
      <c r="L14" s="8">
        <f t="shared" si="2"/>
        <v>15.6</v>
      </c>
      <c r="M14" s="8">
        <f t="shared" si="3"/>
        <v>15.7</v>
      </c>
      <c r="N14" s="8">
        <f t="shared" si="4"/>
        <v>15.649999999999999</v>
      </c>
      <c r="O14" s="30">
        <f t="shared" si="5"/>
        <v>5.7735026918962373E-2</v>
      </c>
      <c r="P14" s="8">
        <f t="shared" si="14"/>
        <v>-2.3453996983408745</v>
      </c>
      <c r="Q14" s="8">
        <f t="shared" si="15"/>
        <v>4.5144027483536246E-3</v>
      </c>
      <c r="R14" s="8">
        <f>Q14*I14*5*10^7*(183/'Library information'!G5)</f>
        <v>3755162286.1305156</v>
      </c>
      <c r="S14" s="28">
        <f>IF(AND(ISNUMBER('Library information'!G5),'Library information'!G5&gt;0),(I14*Q14*5*10^7)*10^18/(6.02*10^23)/100*25*(183/'Library information'!G5),"")</f>
        <v>1559.4527766322742</v>
      </c>
      <c r="T14" s="77">
        <f t="shared" si="16"/>
        <v>6237.8111065290959</v>
      </c>
      <c r="U14" s="40" t="str">
        <f>'Library information'!A11</f>
        <v>sample library 10</v>
      </c>
      <c r="V14" s="8" t="str">
        <f>'Library information'!B11</f>
        <v>E19</v>
      </c>
      <c r="W14" s="8" t="str">
        <f>'Library information'!C11</f>
        <v>E20</v>
      </c>
      <c r="X14" s="8" t="str">
        <f>'Library information'!D11</f>
        <v>F19</v>
      </c>
      <c r="Y14" s="8" t="str">
        <f>'Library information'!E11</f>
        <v>F20</v>
      </c>
      <c r="Z14" s="8">
        <f>'Library information'!F11</f>
        <v>6943</v>
      </c>
      <c r="AA14" s="8">
        <f t="shared" si="6"/>
        <v>1.366931042644195E-5</v>
      </c>
      <c r="AB14" s="8">
        <f t="shared" si="7"/>
        <v>1.2752070169792625E-5</v>
      </c>
      <c r="AC14" s="8">
        <f t="shared" si="8"/>
        <v>1.366931042644195E-5</v>
      </c>
      <c r="AD14" s="8">
        <f t="shared" si="9"/>
        <v>1.2752070169792625E-5</v>
      </c>
      <c r="AE14" s="8">
        <f t="shared" si="10"/>
        <v>5.284276119246915E-5</v>
      </c>
      <c r="AF14" s="29">
        <f>IF(AND(ISNUMBER(Q26),Q26&gt;0),AE14/(Q26*10),"")</f>
        <v>1.1705371482803697E-3</v>
      </c>
      <c r="AG14" s="8">
        <f t="shared" si="11"/>
        <v>1.1522396658504969E-3</v>
      </c>
      <c r="AH14" s="8">
        <f t="shared" si="12"/>
        <v>1.0158799275638257</v>
      </c>
      <c r="AI14" s="8" t="str">
        <f t="shared" si="13"/>
        <v>Pass</v>
      </c>
    </row>
    <row r="15" spans="1:35" x14ac:dyDescent="0.25">
      <c r="A15" s="5" t="str">
        <f>'Raw data'!A15</f>
        <v>A14</v>
      </c>
      <c r="B15" s="34">
        <f>IF(SUM('Raw data'!$B$2:$B$385)&gt;4,IF(AND(ISNUMBER('Raw data'!$B15),'Raw data'!$B15&lt;40,'Raw data'!$B15&gt;0),'Raw data'!$B15,40),"")</f>
        <v>24.1</v>
      </c>
      <c r="D15" s="8" t="str">
        <f>'Sample library dilution'!A16</f>
        <v>C15</v>
      </c>
      <c r="E15" s="8" t="str">
        <f>'Sample library dilution'!B16</f>
        <v>C16</v>
      </c>
      <c r="F15" s="8" t="str">
        <f>'Sample library dilution'!C16</f>
        <v>D15</v>
      </c>
      <c r="G15" s="8" t="str">
        <f>'Sample library dilution'!D16</f>
        <v>D16</v>
      </c>
      <c r="H15" s="8" t="str">
        <f>'Sample library dilution'!E16</f>
        <v>library5 dilution1</v>
      </c>
      <c r="I15" s="8">
        <f>IF(ISNUMBER('Sample library dilution'!F16),'Sample library dilution'!F16,"")</f>
        <v>2000</v>
      </c>
      <c r="J15" s="8">
        <f t="shared" si="0"/>
        <v>12.2</v>
      </c>
      <c r="K15" s="8">
        <f t="shared" si="1"/>
        <v>12.2</v>
      </c>
      <c r="L15" s="8">
        <f t="shared" si="2"/>
        <v>12.2</v>
      </c>
      <c r="M15" s="8">
        <f t="shared" si="3"/>
        <v>12.2</v>
      </c>
      <c r="N15" s="8">
        <f t="shared" si="4"/>
        <v>12.2</v>
      </c>
      <c r="O15" s="30">
        <f t="shared" si="5"/>
        <v>0</v>
      </c>
      <c r="P15" s="8">
        <f t="shared" si="14"/>
        <v>-1.3046757164404221</v>
      </c>
      <c r="Q15" s="8">
        <f t="shared" si="15"/>
        <v>4.958202769033155E-2</v>
      </c>
      <c r="R15" s="8">
        <f>Q15*I15*5*10^7*(183/'Library information'!G6)</f>
        <v>4124323212.4230337</v>
      </c>
      <c r="S15" s="28">
        <f>IF(AND(ISNUMBER('Library information'!G6),'Library information'!G6&gt;0),(I15*Q15*5*10^7)*10^18/(6.02*10^23)/100*25*(183/'Library information'!G6),"")</f>
        <v>1712.7588091457785</v>
      </c>
      <c r="T15" s="77">
        <f t="shared" si="16"/>
        <v>6851.0352365831131</v>
      </c>
      <c r="U15" s="40" t="str">
        <f>'Library information'!A12</f>
        <v>sample library 11</v>
      </c>
      <c r="V15" s="8" t="str">
        <f>'Library information'!B12</f>
        <v>G01</v>
      </c>
      <c r="W15" s="8" t="str">
        <f>'Library information'!C12</f>
        <v>G02</v>
      </c>
      <c r="X15" s="8" t="str">
        <f>'Library information'!D12</f>
        <v>H01</v>
      </c>
      <c r="Y15" s="8" t="str">
        <f>'Library information'!E12</f>
        <v>H02</v>
      </c>
      <c r="Z15" s="8">
        <f>'Library information'!F12</f>
        <v>6943</v>
      </c>
      <c r="AA15" s="8">
        <f t="shared" si="6"/>
        <v>1.366931042644195E-5</v>
      </c>
      <c r="AB15" s="8">
        <f t="shared" si="7"/>
        <v>1.2752070169792625E-5</v>
      </c>
      <c r="AC15" s="8">
        <f t="shared" si="8"/>
        <v>1.366931042644195E-5</v>
      </c>
      <c r="AD15" s="8">
        <f t="shared" si="9"/>
        <v>1.2752070169792625E-5</v>
      </c>
      <c r="AE15" s="8">
        <f t="shared" si="10"/>
        <v>5.284276119246915E-5</v>
      </c>
      <c r="AF15" s="29">
        <f>IF(AND(ISNUMBER(Q28),Q28&gt;0),AE15/(Q28*10),"")</f>
        <v>1.1705371482803697E-3</v>
      </c>
      <c r="AG15" s="8">
        <f t="shared" si="11"/>
        <v>1.1522396658504969E-3</v>
      </c>
      <c r="AH15" s="8">
        <f t="shared" si="12"/>
        <v>1.0158799275638257</v>
      </c>
      <c r="AI15" s="8" t="str">
        <f t="shared" si="13"/>
        <v>Pass</v>
      </c>
    </row>
    <row r="16" spans="1:35" x14ac:dyDescent="0.25">
      <c r="A16" s="5" t="str">
        <f>'Raw data'!A16</f>
        <v>A15</v>
      </c>
      <c r="B16" s="34">
        <f>IF(SUM('Raw data'!$B$2:$B$385)&gt;4,IF(AND(ISNUMBER('Raw data'!$B16),'Raw data'!$B16&lt;40,'Raw data'!$B16&gt;0),'Raw data'!$B16,40),"")</f>
        <v>12.2</v>
      </c>
      <c r="D16" s="8" t="str">
        <f>'Sample library dilution'!A17</f>
        <v>C17</v>
      </c>
      <c r="E16" s="8" t="str">
        <f>'Sample library dilution'!B17</f>
        <v>C18</v>
      </c>
      <c r="F16" s="8" t="str">
        <f>'Sample library dilution'!C17</f>
        <v>D17</v>
      </c>
      <c r="G16" s="8" t="str">
        <f>'Sample library dilution'!D17</f>
        <v>D18</v>
      </c>
      <c r="H16" s="8" t="str">
        <f>'Sample library dilution'!E17</f>
        <v>library5 dilution2</v>
      </c>
      <c r="I16" s="8">
        <f>IF(ISNUMBER('Sample library dilution'!F17),'Sample library dilution'!F17,"")</f>
        <v>20000</v>
      </c>
      <c r="J16" s="8">
        <f t="shared" si="0"/>
        <v>15.6</v>
      </c>
      <c r="K16" s="8">
        <f t="shared" si="1"/>
        <v>15.7</v>
      </c>
      <c r="L16" s="8">
        <f t="shared" si="2"/>
        <v>15.6</v>
      </c>
      <c r="M16" s="8">
        <f t="shared" si="3"/>
        <v>15.7</v>
      </c>
      <c r="N16" s="8">
        <f t="shared" si="4"/>
        <v>15.649999999999999</v>
      </c>
      <c r="O16" s="30">
        <f t="shared" si="5"/>
        <v>5.7735026918962373E-2</v>
      </c>
      <c r="P16" s="8">
        <f t="shared" si="14"/>
        <v>-2.3453996983408745</v>
      </c>
      <c r="Q16" s="8">
        <f t="shared" si="15"/>
        <v>4.5144027483536246E-3</v>
      </c>
      <c r="R16" s="8">
        <f>Q16*I16*5*10^7*(183/'Library information'!G6)</f>
        <v>3755162286.1305156</v>
      </c>
      <c r="S16" s="28">
        <f>IF(AND(ISNUMBER('Library information'!G6),'Library information'!G6&gt;0),(I16*Q16*5*10^7)*10^18/(6.02*10^23)/100*25*(183/'Library information'!G6),"")</f>
        <v>1559.4527766322742</v>
      </c>
      <c r="T16" s="77">
        <f t="shared" si="16"/>
        <v>6237.8111065290959</v>
      </c>
      <c r="U16" s="40" t="str">
        <f>'Library information'!A13</f>
        <v>sample library 12</v>
      </c>
      <c r="V16" s="8" t="str">
        <f>'Library information'!B13</f>
        <v>G07</v>
      </c>
      <c r="W16" s="8" t="str">
        <f>'Library information'!C13</f>
        <v>G08</v>
      </c>
      <c r="X16" s="8" t="str">
        <f>'Library information'!D13</f>
        <v>H07</v>
      </c>
      <c r="Y16" s="8" t="str">
        <f>'Library information'!E13</f>
        <v>H08</v>
      </c>
      <c r="Z16" s="8">
        <f>'Library information'!F13</f>
        <v>6943</v>
      </c>
      <c r="AA16" s="8">
        <f t="shared" si="6"/>
        <v>1.366931042644195E-5</v>
      </c>
      <c r="AB16" s="8">
        <f t="shared" si="7"/>
        <v>1.2752070169792625E-5</v>
      </c>
      <c r="AC16" s="8">
        <f t="shared" si="8"/>
        <v>1.366931042644195E-5</v>
      </c>
      <c r="AD16" s="8">
        <f t="shared" si="9"/>
        <v>1.2752070169792625E-5</v>
      </c>
      <c r="AE16" s="8">
        <f t="shared" si="10"/>
        <v>5.284276119246915E-5</v>
      </c>
      <c r="AF16" s="29">
        <f>IF(AND(ISNUMBER(Q30),Q30&gt;0),AE16/(Q30*10),"")</f>
        <v>1.1705371482803697E-3</v>
      </c>
      <c r="AG16" s="8">
        <f t="shared" si="11"/>
        <v>1.1522396658504969E-3</v>
      </c>
      <c r="AH16" s="8">
        <f t="shared" si="12"/>
        <v>1.0158799275638257</v>
      </c>
      <c r="AI16" s="8" t="str">
        <f t="shared" si="13"/>
        <v>Pass</v>
      </c>
    </row>
    <row r="17" spans="1:35" x14ac:dyDescent="0.25">
      <c r="A17" s="5" t="str">
        <f>'Raw data'!A17</f>
        <v>A16</v>
      </c>
      <c r="B17" s="34">
        <f>IF(SUM('Raw data'!$B$2:$B$385)&gt;4,IF(AND(ISNUMBER('Raw data'!$B17),'Raw data'!$B17&lt;40,'Raw data'!$B17&gt;0),'Raw data'!$B17,40),"")</f>
        <v>12.2</v>
      </c>
      <c r="D17" s="8" t="str">
        <f>'Sample library dilution'!A18</f>
        <v>C21</v>
      </c>
      <c r="E17" s="8" t="str">
        <f>'Sample library dilution'!B18</f>
        <v>C22</v>
      </c>
      <c r="F17" s="8" t="str">
        <f>'Sample library dilution'!C18</f>
        <v>D21</v>
      </c>
      <c r="G17" s="8" t="str">
        <f>'Sample library dilution'!D18</f>
        <v>D22</v>
      </c>
      <c r="H17" s="8" t="str">
        <f>'Sample library dilution'!E18</f>
        <v>library6 dilution1</v>
      </c>
      <c r="I17" s="8">
        <f>IF(ISNUMBER('Sample library dilution'!F18),'Sample library dilution'!F18,"")</f>
        <v>2000</v>
      </c>
      <c r="J17" s="8">
        <f t="shared" si="0"/>
        <v>12.2</v>
      </c>
      <c r="K17" s="8">
        <f t="shared" si="1"/>
        <v>12.2</v>
      </c>
      <c r="L17" s="8">
        <f t="shared" si="2"/>
        <v>12.2</v>
      </c>
      <c r="M17" s="8">
        <f t="shared" si="3"/>
        <v>12.2</v>
      </c>
      <c r="N17" s="8">
        <f t="shared" si="4"/>
        <v>12.2</v>
      </c>
      <c r="O17" s="30">
        <f t="shared" si="5"/>
        <v>0</v>
      </c>
      <c r="P17" s="8">
        <f t="shared" si="14"/>
        <v>-1.3046757164404221</v>
      </c>
      <c r="Q17" s="8">
        <f t="shared" si="15"/>
        <v>4.958202769033155E-2</v>
      </c>
      <c r="R17" s="8">
        <f>Q17*I17*5*10^7*(183/'Library information'!G7)</f>
        <v>4124323212.4230337</v>
      </c>
      <c r="S17" s="28">
        <f>IF(AND(ISNUMBER('Library information'!G7),'Library information'!G7&gt;0),(I17*Q17*5*10^7)*10^18/(6.02*10^23)/100*25*(183/'Library information'!G7),"")</f>
        <v>1712.7588091457785</v>
      </c>
      <c r="T17" s="77">
        <f t="shared" si="16"/>
        <v>6851.0352365831131</v>
      </c>
      <c r="U17" s="40" t="str">
        <f>'Library information'!A14</f>
        <v>sample library 13</v>
      </c>
      <c r="V17" s="8" t="str">
        <f>'Library information'!B14</f>
        <v>G13</v>
      </c>
      <c r="W17" s="8" t="str">
        <f>'Library information'!C14</f>
        <v>G14</v>
      </c>
      <c r="X17" s="8" t="str">
        <f>'Library information'!D14</f>
        <v>H13</v>
      </c>
      <c r="Y17" s="8" t="str">
        <f>'Library information'!E14</f>
        <v>H14</v>
      </c>
      <c r="Z17" s="8">
        <f>'Library information'!F14</f>
        <v>6943</v>
      </c>
      <c r="AA17" s="8">
        <f t="shared" si="6"/>
        <v>1.366931042644195E-5</v>
      </c>
      <c r="AB17" s="8">
        <f t="shared" si="7"/>
        <v>1.2752070169792625E-5</v>
      </c>
      <c r="AC17" s="8">
        <f t="shared" si="8"/>
        <v>1.366931042644195E-5</v>
      </c>
      <c r="AD17" s="8">
        <f t="shared" si="9"/>
        <v>1.2752070169792625E-5</v>
      </c>
      <c r="AE17" s="8">
        <f t="shared" si="10"/>
        <v>5.284276119246915E-5</v>
      </c>
      <c r="AF17" s="29">
        <f>IF(AND(ISNUMBER(Q32),Q32&gt;0),AE17/(Q32*10),"")</f>
        <v>1.1705371482803697E-3</v>
      </c>
      <c r="AG17" s="8">
        <f t="shared" si="11"/>
        <v>1.1522396658504969E-3</v>
      </c>
      <c r="AH17" s="8">
        <f t="shared" si="12"/>
        <v>1.0158799275638257</v>
      </c>
      <c r="AI17" s="8" t="str">
        <f t="shared" si="13"/>
        <v>Pass</v>
      </c>
    </row>
    <row r="18" spans="1:35" x14ac:dyDescent="0.25">
      <c r="A18" s="5" t="str">
        <f>'Raw data'!A18</f>
        <v>A17</v>
      </c>
      <c r="B18" s="34">
        <f>IF(SUM('Raw data'!$B$2:$B$385)&gt;4,IF(AND(ISNUMBER('Raw data'!$B18),'Raw data'!$B18&lt;40,'Raw data'!$B18&gt;0),'Raw data'!$B18,40),"")</f>
        <v>15.6</v>
      </c>
      <c r="D18" s="8" t="str">
        <f>'Sample library dilution'!A19</f>
        <v>C23</v>
      </c>
      <c r="E18" s="8" t="str">
        <f>'Sample library dilution'!B19</f>
        <v>C24</v>
      </c>
      <c r="F18" s="8" t="str">
        <f>'Sample library dilution'!C19</f>
        <v>D23</v>
      </c>
      <c r="G18" s="8" t="str">
        <f>'Sample library dilution'!D19</f>
        <v>D24</v>
      </c>
      <c r="H18" s="8" t="str">
        <f>'Sample library dilution'!E19</f>
        <v>library6 dilution2</v>
      </c>
      <c r="I18" s="8">
        <f>IF(ISNUMBER('Sample library dilution'!F19),'Sample library dilution'!F19,"")</f>
        <v>20000</v>
      </c>
      <c r="J18" s="8">
        <f t="shared" si="0"/>
        <v>15.6</v>
      </c>
      <c r="K18" s="8">
        <f t="shared" si="1"/>
        <v>15.7</v>
      </c>
      <c r="L18" s="8">
        <f t="shared" si="2"/>
        <v>15.6</v>
      </c>
      <c r="M18" s="8">
        <f t="shared" si="3"/>
        <v>15.7</v>
      </c>
      <c r="N18" s="8">
        <f t="shared" si="4"/>
        <v>15.649999999999999</v>
      </c>
      <c r="O18" s="30">
        <f t="shared" si="5"/>
        <v>5.7735026918962373E-2</v>
      </c>
      <c r="P18" s="8">
        <f t="shared" si="14"/>
        <v>-2.3453996983408745</v>
      </c>
      <c r="Q18" s="8">
        <f t="shared" si="15"/>
        <v>4.5144027483536246E-3</v>
      </c>
      <c r="R18" s="8">
        <f>Q18*I18*5*10^7*(183/'Library information'!G7)</f>
        <v>3755162286.1305156</v>
      </c>
      <c r="S18" s="28">
        <f>IF(AND(ISNUMBER('Library information'!G7),'Library information'!G7&gt;0),(I18*Q18*5*10^7)*10^18/(6.02*10^23)/100*25*(183/'Library information'!G7),"")</f>
        <v>1559.4527766322742</v>
      </c>
      <c r="T18" s="77">
        <f t="shared" si="16"/>
        <v>6237.8111065290959</v>
      </c>
      <c r="U18" s="40" t="str">
        <f>'Library information'!A15</f>
        <v>sample library 14</v>
      </c>
      <c r="V18" s="8" t="str">
        <f>'Library information'!B15</f>
        <v>G19</v>
      </c>
      <c r="W18" s="8" t="str">
        <f>'Library information'!C15</f>
        <v>G20</v>
      </c>
      <c r="X18" s="8" t="str">
        <f>'Library information'!D15</f>
        <v>H19</v>
      </c>
      <c r="Y18" s="8" t="str">
        <f>'Library information'!E15</f>
        <v>H20</v>
      </c>
      <c r="Z18" s="8">
        <f>'Library information'!F15</f>
        <v>6943</v>
      </c>
      <c r="AA18" s="8">
        <f t="shared" si="6"/>
        <v>1.366931042644195E-5</v>
      </c>
      <c r="AB18" s="8">
        <f t="shared" si="7"/>
        <v>1.2752070169792625E-5</v>
      </c>
      <c r="AC18" s="8">
        <f t="shared" si="8"/>
        <v>1.366931042644195E-5</v>
      </c>
      <c r="AD18" s="8">
        <f t="shared" si="9"/>
        <v>1.2752070169792625E-5</v>
      </c>
      <c r="AE18" s="8">
        <f t="shared" si="10"/>
        <v>5.284276119246915E-5</v>
      </c>
      <c r="AF18" s="29">
        <f>IF(AND(ISNUMBER(Q34),Q34&gt;0),AE18/(Q34*10),"")</f>
        <v>1.1705371482803697E-3</v>
      </c>
      <c r="AG18" s="8">
        <f t="shared" si="11"/>
        <v>1.1522396658504969E-3</v>
      </c>
      <c r="AH18" s="8">
        <f t="shared" si="12"/>
        <v>1.0158799275638257</v>
      </c>
      <c r="AI18" s="8" t="str">
        <f t="shared" si="13"/>
        <v>Pass</v>
      </c>
    </row>
    <row r="19" spans="1:35" x14ac:dyDescent="0.25">
      <c r="A19" s="5" t="str">
        <f>'Raw data'!A19</f>
        <v>A18</v>
      </c>
      <c r="B19" s="34">
        <f>IF(SUM('Raw data'!$B$2:$B$385)&gt;4,IF(AND(ISNUMBER('Raw data'!$B19),'Raw data'!$B19&lt;40,'Raw data'!$B19&gt;0),'Raw data'!$B19,40),"")</f>
        <v>15.7</v>
      </c>
      <c r="D19" s="8" t="str">
        <f>'Sample library dilution'!A20</f>
        <v>E03</v>
      </c>
      <c r="E19" s="8" t="str">
        <f>'Sample library dilution'!B20</f>
        <v>E04</v>
      </c>
      <c r="F19" s="8" t="str">
        <f>'Sample library dilution'!C20</f>
        <v>F03</v>
      </c>
      <c r="G19" s="8" t="str">
        <f>'Sample library dilution'!D20</f>
        <v>F04</v>
      </c>
      <c r="H19" s="8" t="str">
        <f>'Sample library dilution'!E20</f>
        <v>library7 dilution1</v>
      </c>
      <c r="I19" s="8">
        <f>IF(ISNUMBER('Sample library dilution'!F20),'Sample library dilution'!F20,"")</f>
        <v>2000</v>
      </c>
      <c r="J19" s="8">
        <f t="shared" si="0"/>
        <v>12.2</v>
      </c>
      <c r="K19" s="8">
        <f t="shared" si="1"/>
        <v>12.2</v>
      </c>
      <c r="L19" s="8">
        <f t="shared" si="2"/>
        <v>12.2</v>
      </c>
      <c r="M19" s="8">
        <f t="shared" si="3"/>
        <v>12.2</v>
      </c>
      <c r="N19" s="8">
        <f t="shared" si="4"/>
        <v>12.2</v>
      </c>
      <c r="O19" s="30">
        <f t="shared" si="5"/>
        <v>0</v>
      </c>
      <c r="P19" s="8">
        <f t="shared" si="14"/>
        <v>-1.3046757164404221</v>
      </c>
      <c r="Q19" s="8">
        <f t="shared" si="15"/>
        <v>4.958202769033155E-2</v>
      </c>
      <c r="R19" s="8">
        <f>Q19*I19*5*10^7*(183/'Library information'!G8)</f>
        <v>4124323212.4230337</v>
      </c>
      <c r="S19" s="28">
        <f>IF(AND(ISNUMBER('Library information'!G8),'Library information'!G8&gt;0),(I19*Q19*5*10^7)*10^18/(6.02*10^23)/100*25*(183/'Library information'!G8),"")</f>
        <v>1712.7588091457785</v>
      </c>
      <c r="T19" s="77">
        <f t="shared" si="16"/>
        <v>6851.0352365831131</v>
      </c>
      <c r="U19" s="40" t="str">
        <f>'Library information'!A16</f>
        <v>sample library 15</v>
      </c>
      <c r="V19" s="8" t="str">
        <f>'Library information'!B16</f>
        <v>I01</v>
      </c>
      <c r="W19" s="8" t="str">
        <f>'Library information'!C16</f>
        <v>I02</v>
      </c>
      <c r="X19" s="8" t="str">
        <f>'Library information'!D16</f>
        <v>J01</v>
      </c>
      <c r="Y19" s="8" t="str">
        <f>'Library information'!E16</f>
        <v>J02</v>
      </c>
      <c r="Z19" s="8">
        <f>'Library information'!F16</f>
        <v>6943</v>
      </c>
      <c r="AA19" s="8">
        <f t="shared" si="6"/>
        <v>1.366931042644195E-5</v>
      </c>
      <c r="AB19" s="8">
        <f t="shared" si="7"/>
        <v>1.2752070169792625E-5</v>
      </c>
      <c r="AC19" s="8">
        <f t="shared" si="8"/>
        <v>1.366931042644195E-5</v>
      </c>
      <c r="AD19" s="8">
        <f t="shared" si="9"/>
        <v>1.2752070169792625E-5</v>
      </c>
      <c r="AE19" s="8">
        <f t="shared" si="10"/>
        <v>5.284276119246915E-5</v>
      </c>
      <c r="AF19" s="29">
        <f>IF(AND(ISNUMBER(Q36),Q36&gt;0),AE19/(Q36*10),"")</f>
        <v>1.1705371482803697E-3</v>
      </c>
      <c r="AG19" s="8">
        <f t="shared" si="11"/>
        <v>1.1522396658504969E-3</v>
      </c>
      <c r="AH19" s="8">
        <f t="shared" si="12"/>
        <v>1.0158799275638257</v>
      </c>
      <c r="AI19" s="8" t="str">
        <f t="shared" si="13"/>
        <v>Pass</v>
      </c>
    </row>
    <row r="20" spans="1:35" x14ac:dyDescent="0.25">
      <c r="A20" s="5" t="str">
        <f>'Raw data'!A20</f>
        <v>A19</v>
      </c>
      <c r="B20" s="34">
        <f>IF(SUM('Raw data'!$B$2:$B$385)&gt;4,IF(AND(ISNUMBER('Raw data'!$B20),'Raw data'!$B20&lt;40,'Raw data'!$B20&gt;0),'Raw data'!$B20,40),"")</f>
        <v>24</v>
      </c>
      <c r="D20" s="8" t="str">
        <f>'Sample library dilution'!A21</f>
        <v>E05</v>
      </c>
      <c r="E20" s="8" t="str">
        <f>'Sample library dilution'!B21</f>
        <v>E06</v>
      </c>
      <c r="F20" s="8" t="str">
        <f>'Sample library dilution'!C21</f>
        <v>F05</v>
      </c>
      <c r="G20" s="8" t="str">
        <f>'Sample library dilution'!D21</f>
        <v>F06</v>
      </c>
      <c r="H20" s="8" t="str">
        <f>'Sample library dilution'!E21</f>
        <v>library7 dilution2</v>
      </c>
      <c r="I20" s="8">
        <f>IF(ISNUMBER('Sample library dilution'!F21),'Sample library dilution'!F21,"")</f>
        <v>20000</v>
      </c>
      <c r="J20" s="8">
        <f t="shared" si="0"/>
        <v>15.6</v>
      </c>
      <c r="K20" s="8">
        <f t="shared" si="1"/>
        <v>15.7</v>
      </c>
      <c r="L20" s="8">
        <f t="shared" si="2"/>
        <v>15.6</v>
      </c>
      <c r="M20" s="8">
        <f t="shared" si="3"/>
        <v>15.7</v>
      </c>
      <c r="N20" s="8">
        <f t="shared" si="4"/>
        <v>15.649999999999999</v>
      </c>
      <c r="O20" s="30">
        <f t="shared" si="5"/>
        <v>5.7735026918962373E-2</v>
      </c>
      <c r="P20" s="8">
        <f t="shared" si="14"/>
        <v>-2.3453996983408745</v>
      </c>
      <c r="Q20" s="8">
        <f t="shared" si="15"/>
        <v>4.5144027483536246E-3</v>
      </c>
      <c r="R20" s="8">
        <f>Q20*I20*5*10^7*(183/'Library information'!G8)</f>
        <v>3755162286.1305156</v>
      </c>
      <c r="S20" s="28">
        <f>IF(AND(ISNUMBER('Library information'!G8),'Library information'!G8&gt;0),(I20*Q20*5*10^7)*10^18/(6.02*10^23)/100*25*(183/'Library information'!G8),"")</f>
        <v>1559.4527766322742</v>
      </c>
      <c r="T20" s="77">
        <f t="shared" si="16"/>
        <v>6237.8111065290959</v>
      </c>
      <c r="U20" s="40" t="str">
        <f>'Library information'!A17</f>
        <v>sample library 16</v>
      </c>
      <c r="V20" s="8" t="str">
        <f>'Library information'!B17</f>
        <v>I07</v>
      </c>
      <c r="W20" s="8" t="str">
        <f>'Library information'!C17</f>
        <v>I08</v>
      </c>
      <c r="X20" s="8" t="str">
        <f>'Library information'!D17</f>
        <v>J07</v>
      </c>
      <c r="Y20" s="8" t="str">
        <f>'Library information'!E17</f>
        <v>J08</v>
      </c>
      <c r="Z20" s="8">
        <f>'Library information'!F17</f>
        <v>6943</v>
      </c>
      <c r="AA20" s="8">
        <f t="shared" si="6"/>
        <v>1.366931042644195E-5</v>
      </c>
      <c r="AB20" s="8">
        <f t="shared" si="7"/>
        <v>1.2752070169792625E-5</v>
      </c>
      <c r="AC20" s="8">
        <f t="shared" si="8"/>
        <v>1.366931042644195E-5</v>
      </c>
      <c r="AD20" s="8">
        <f t="shared" si="9"/>
        <v>1.2752070169792625E-5</v>
      </c>
      <c r="AE20" s="8">
        <f t="shared" si="10"/>
        <v>5.284276119246915E-5</v>
      </c>
      <c r="AF20" s="29">
        <f>IF(AND(ISNUMBER(Q38),Q38&gt;0),AE20/(Q38*10),"")</f>
        <v>1.1705371482803697E-3</v>
      </c>
      <c r="AG20" s="8">
        <f t="shared" si="11"/>
        <v>1.1522396658504969E-3</v>
      </c>
      <c r="AH20" s="8">
        <f t="shared" si="12"/>
        <v>1.0158799275638257</v>
      </c>
      <c r="AI20" s="8" t="str">
        <f t="shared" si="13"/>
        <v>Pass</v>
      </c>
    </row>
    <row r="21" spans="1:35" x14ac:dyDescent="0.25">
      <c r="A21" s="5" t="str">
        <f>'Raw data'!A21</f>
        <v>A20</v>
      </c>
      <c r="B21" s="34">
        <f>IF(SUM('Raw data'!$B$2:$B$385)&gt;4,IF(AND(ISNUMBER('Raw data'!$B21),'Raw data'!$B21&lt;40,'Raw data'!$B21&gt;0),'Raw data'!$B21,40),"")</f>
        <v>24.1</v>
      </c>
      <c r="D21" s="8" t="str">
        <f>'Sample library dilution'!A22</f>
        <v>E09</v>
      </c>
      <c r="E21" s="8" t="str">
        <f>'Sample library dilution'!B22</f>
        <v>E10</v>
      </c>
      <c r="F21" s="8" t="str">
        <f>'Sample library dilution'!C22</f>
        <v>F09</v>
      </c>
      <c r="G21" s="8" t="str">
        <f>'Sample library dilution'!D22</f>
        <v>F10</v>
      </c>
      <c r="H21" s="8" t="str">
        <f>'Sample library dilution'!E22</f>
        <v>library8 dilution1</v>
      </c>
      <c r="I21" s="8">
        <f>IF(ISNUMBER('Sample library dilution'!F22),'Sample library dilution'!F22,"")</f>
        <v>2000</v>
      </c>
      <c r="J21" s="8">
        <f t="shared" si="0"/>
        <v>12.2</v>
      </c>
      <c r="K21" s="8">
        <f t="shared" si="1"/>
        <v>12.2</v>
      </c>
      <c r="L21" s="8">
        <f t="shared" si="2"/>
        <v>12.2</v>
      </c>
      <c r="M21" s="8">
        <f t="shared" si="3"/>
        <v>12.2</v>
      </c>
      <c r="N21" s="8">
        <f t="shared" si="4"/>
        <v>12.2</v>
      </c>
      <c r="O21" s="30">
        <f t="shared" si="5"/>
        <v>0</v>
      </c>
      <c r="P21" s="8">
        <f t="shared" si="14"/>
        <v>-1.3046757164404221</v>
      </c>
      <c r="Q21" s="8">
        <f t="shared" si="15"/>
        <v>4.958202769033155E-2</v>
      </c>
      <c r="R21" s="8">
        <f>Q21*I21*5*10^7*(183/'Library information'!G9)</f>
        <v>4124323212.4230337</v>
      </c>
      <c r="S21" s="28">
        <f>IF(AND(ISNUMBER('Library information'!G9),'Library information'!G9&gt;0),(I21*Q21*5*10^7)*10^18/(6.02*10^23)/100*25*(183/'Library information'!G9),"")</f>
        <v>1712.7588091457785</v>
      </c>
      <c r="T21" s="77">
        <f t="shared" si="16"/>
        <v>6851.0352365831131</v>
      </c>
      <c r="U21" s="40" t="str">
        <f>'Library information'!A18</f>
        <v>sample library 17</v>
      </c>
      <c r="V21" s="8" t="str">
        <f>'Library information'!B18</f>
        <v>I13</v>
      </c>
      <c r="W21" s="8" t="str">
        <f>'Library information'!C18</f>
        <v>I14</v>
      </c>
      <c r="X21" s="8" t="str">
        <f>'Library information'!D18</f>
        <v>J13</v>
      </c>
      <c r="Y21" s="8" t="str">
        <f>'Library information'!E18</f>
        <v>J14</v>
      </c>
      <c r="Z21" s="8">
        <f>'Library information'!F18</f>
        <v>6943</v>
      </c>
      <c r="AA21" s="8">
        <f t="shared" si="6"/>
        <v>1.366931042644195E-5</v>
      </c>
      <c r="AB21" s="8">
        <f t="shared" si="7"/>
        <v>1.2752070169792625E-5</v>
      </c>
      <c r="AC21" s="8">
        <f t="shared" si="8"/>
        <v>1.366931042644195E-5</v>
      </c>
      <c r="AD21" s="8">
        <f t="shared" si="9"/>
        <v>1.2752070169792625E-5</v>
      </c>
      <c r="AE21" s="8">
        <f t="shared" si="10"/>
        <v>5.284276119246915E-5</v>
      </c>
      <c r="AF21" s="29">
        <f>IF(AND(ISNUMBER(Q40),Q40&gt;0),AE21/(Q40*10),"")</f>
        <v>1.1705371482803697E-3</v>
      </c>
      <c r="AG21" s="8">
        <f t="shared" si="11"/>
        <v>1.1522396658504969E-3</v>
      </c>
      <c r="AH21" s="8">
        <f t="shared" si="12"/>
        <v>1.0158799275638257</v>
      </c>
      <c r="AI21" s="8" t="str">
        <f t="shared" si="13"/>
        <v>Pass</v>
      </c>
    </row>
    <row r="22" spans="1:35" x14ac:dyDescent="0.25">
      <c r="A22" s="5" t="str">
        <f>'Raw data'!A22</f>
        <v>A21</v>
      </c>
      <c r="B22" s="34">
        <f>IF(SUM('Raw data'!$B$2:$B$385)&gt;4,IF(AND(ISNUMBER('Raw data'!$B22),'Raw data'!$B22&lt;40,'Raw data'!$B22&gt;0),'Raw data'!$B22,40),"")</f>
        <v>12.2</v>
      </c>
      <c r="D22" s="8" t="str">
        <f>'Sample library dilution'!A23</f>
        <v>E11</v>
      </c>
      <c r="E22" s="8" t="str">
        <f>'Sample library dilution'!B23</f>
        <v>E12</v>
      </c>
      <c r="F22" s="8" t="str">
        <f>'Sample library dilution'!C23</f>
        <v>F11</v>
      </c>
      <c r="G22" s="8" t="str">
        <f>'Sample library dilution'!D23</f>
        <v>F12</v>
      </c>
      <c r="H22" s="8" t="str">
        <f>'Sample library dilution'!E23</f>
        <v>library8 dilution2</v>
      </c>
      <c r="I22" s="8">
        <f>IF(ISNUMBER('Sample library dilution'!F23),'Sample library dilution'!F23,"")</f>
        <v>20000</v>
      </c>
      <c r="J22" s="8">
        <f t="shared" si="0"/>
        <v>15.6</v>
      </c>
      <c r="K22" s="8">
        <f t="shared" si="1"/>
        <v>15.7</v>
      </c>
      <c r="L22" s="8">
        <f t="shared" si="2"/>
        <v>15.6</v>
      </c>
      <c r="M22" s="8">
        <f t="shared" si="3"/>
        <v>15.7</v>
      </c>
      <c r="N22" s="8">
        <f t="shared" si="4"/>
        <v>15.649999999999999</v>
      </c>
      <c r="O22" s="30">
        <f t="shared" si="5"/>
        <v>5.7735026918962373E-2</v>
      </c>
      <c r="P22" s="8">
        <f t="shared" si="14"/>
        <v>-2.3453996983408745</v>
      </c>
      <c r="Q22" s="8">
        <f t="shared" si="15"/>
        <v>4.5144027483536246E-3</v>
      </c>
      <c r="R22" s="8">
        <f>Q22*I22*5*10^7*(183/'Library information'!G9)</f>
        <v>3755162286.1305156</v>
      </c>
      <c r="S22" s="28">
        <f>IF(AND(ISNUMBER('Library information'!G9),'Library information'!G9&gt;0),(I22*Q22*5*10^7)*10^18/(6.02*10^23)/100*25*(183/'Library information'!G9),"")</f>
        <v>1559.4527766322742</v>
      </c>
      <c r="T22" s="77">
        <f t="shared" si="16"/>
        <v>6237.8111065290959</v>
      </c>
      <c r="U22" s="40" t="str">
        <f>'Library information'!A19</f>
        <v>sample library 18</v>
      </c>
      <c r="V22" s="8" t="str">
        <f>'Library information'!B19</f>
        <v>I19</v>
      </c>
      <c r="W22" s="8" t="str">
        <f>'Library information'!C19</f>
        <v>I20</v>
      </c>
      <c r="X22" s="8" t="str">
        <f>'Library information'!D19</f>
        <v>J19</v>
      </c>
      <c r="Y22" s="8" t="str">
        <f>'Library information'!E19</f>
        <v>J20</v>
      </c>
      <c r="Z22" s="8">
        <f>'Library information'!F19</f>
        <v>6943</v>
      </c>
      <c r="AA22" s="8">
        <f t="shared" si="6"/>
        <v>1.366931042644195E-5</v>
      </c>
      <c r="AB22" s="8">
        <f t="shared" si="7"/>
        <v>1.2752070169792625E-5</v>
      </c>
      <c r="AC22" s="8">
        <f t="shared" si="8"/>
        <v>1.366931042644195E-5</v>
      </c>
      <c r="AD22" s="8">
        <f t="shared" si="9"/>
        <v>1.2752070169792625E-5</v>
      </c>
      <c r="AE22" s="8">
        <f t="shared" si="10"/>
        <v>5.284276119246915E-5</v>
      </c>
      <c r="AF22" s="29">
        <f>IF(AND(ISNUMBER(Q42),Q42&gt;0),AE22/(Q42*10),"")</f>
        <v>1.1705371482803697E-3</v>
      </c>
      <c r="AG22" s="8">
        <f t="shared" si="11"/>
        <v>1.1522396658504969E-3</v>
      </c>
      <c r="AH22" s="8">
        <f t="shared" si="12"/>
        <v>1.0158799275638257</v>
      </c>
      <c r="AI22" s="8" t="str">
        <f t="shared" si="13"/>
        <v>Pass</v>
      </c>
    </row>
    <row r="23" spans="1:35" x14ac:dyDescent="0.25">
      <c r="A23" s="5" t="str">
        <f>'Raw data'!A23</f>
        <v>A22</v>
      </c>
      <c r="B23" s="34">
        <f>IF(SUM('Raw data'!$B$2:$B$385)&gt;4,IF(AND(ISNUMBER('Raw data'!$B23),'Raw data'!$B23&lt;40,'Raw data'!$B23&gt;0),'Raw data'!$B23,40),"")</f>
        <v>12.2</v>
      </c>
      <c r="D23" s="8" t="str">
        <f>'Sample library dilution'!A24</f>
        <v>E15</v>
      </c>
      <c r="E23" s="8" t="str">
        <f>'Sample library dilution'!B24</f>
        <v>E16</v>
      </c>
      <c r="F23" s="8" t="str">
        <f>'Sample library dilution'!C24</f>
        <v>F15</v>
      </c>
      <c r="G23" s="8" t="str">
        <f>'Sample library dilution'!D24</f>
        <v>F16</v>
      </c>
      <c r="H23" s="8" t="str">
        <f>'Sample library dilution'!E24</f>
        <v>library9 dilution1</v>
      </c>
      <c r="I23" s="8">
        <f>IF(ISNUMBER('Sample library dilution'!F24),'Sample library dilution'!F24,"")</f>
        <v>2000</v>
      </c>
      <c r="J23" s="8">
        <f t="shared" si="0"/>
        <v>12.2</v>
      </c>
      <c r="K23" s="8">
        <f t="shared" si="1"/>
        <v>12.2</v>
      </c>
      <c r="L23" s="8">
        <f t="shared" si="2"/>
        <v>12.2</v>
      </c>
      <c r="M23" s="8">
        <f t="shared" si="3"/>
        <v>12.2</v>
      </c>
      <c r="N23" s="8">
        <f t="shared" si="4"/>
        <v>12.2</v>
      </c>
      <c r="O23" s="30">
        <f t="shared" si="5"/>
        <v>0</v>
      </c>
      <c r="P23" s="8">
        <f t="shared" si="14"/>
        <v>-1.3046757164404221</v>
      </c>
      <c r="Q23" s="8">
        <f t="shared" si="15"/>
        <v>4.958202769033155E-2</v>
      </c>
      <c r="R23" s="8">
        <f>Q23*I23*5*10^7*(183/'Library information'!G10)</f>
        <v>4124323212.4230337</v>
      </c>
      <c r="S23" s="28">
        <f>IF(AND(ISNUMBER('Library information'!G10),'Library information'!G10&gt;0),(I23*Q23*5*10^7)*10^18/(6.02*10^23)/100*25*(183/'Library information'!G10),"")</f>
        <v>1712.7588091457785</v>
      </c>
      <c r="T23" s="77">
        <f t="shared" si="16"/>
        <v>6851.0352365831131</v>
      </c>
      <c r="U23" s="40" t="str">
        <f>'Library information'!A20</f>
        <v>sample library 19</v>
      </c>
      <c r="V23" s="8" t="str">
        <f>'Library information'!B20</f>
        <v>K01</v>
      </c>
      <c r="W23" s="8" t="str">
        <f>'Library information'!C20</f>
        <v>K02</v>
      </c>
      <c r="X23" s="8" t="str">
        <f>'Library information'!D20</f>
        <v>L01</v>
      </c>
      <c r="Y23" s="8" t="str">
        <f>'Library information'!E20</f>
        <v>L02</v>
      </c>
      <c r="Z23" s="8">
        <f>'Library information'!F20</f>
        <v>6943</v>
      </c>
      <c r="AA23" s="8">
        <f t="shared" si="6"/>
        <v>1.366931042644195E-5</v>
      </c>
      <c r="AB23" s="8">
        <f t="shared" si="7"/>
        <v>1.2752070169792625E-5</v>
      </c>
      <c r="AC23" s="8">
        <f t="shared" si="8"/>
        <v>1.366931042644195E-5</v>
      </c>
      <c r="AD23" s="8">
        <f t="shared" si="9"/>
        <v>1.2752070169792625E-5</v>
      </c>
      <c r="AE23" s="8">
        <f t="shared" si="10"/>
        <v>5.284276119246915E-5</v>
      </c>
      <c r="AF23" s="29">
        <f>IF(AND(ISNUMBER(Q44),Q44&gt;0),AE23/(Q44*10),"")</f>
        <v>1.1705371482803697E-3</v>
      </c>
      <c r="AG23" s="8">
        <f t="shared" si="11"/>
        <v>1.1522396658504969E-3</v>
      </c>
      <c r="AH23" s="8">
        <f t="shared" si="12"/>
        <v>1.0158799275638257</v>
      </c>
      <c r="AI23" s="8" t="str">
        <f t="shared" si="13"/>
        <v>Pass</v>
      </c>
    </row>
    <row r="24" spans="1:35" x14ac:dyDescent="0.25">
      <c r="A24" s="5" t="str">
        <f>'Raw data'!A24</f>
        <v>A23</v>
      </c>
      <c r="B24" s="34">
        <f>IF(SUM('Raw data'!$B$2:$B$385)&gt;4,IF(AND(ISNUMBER('Raw data'!$B24),'Raw data'!$B24&lt;40,'Raw data'!$B24&gt;0),'Raw data'!$B24,40),"")</f>
        <v>15.6</v>
      </c>
      <c r="D24" s="8" t="str">
        <f>'Sample library dilution'!A25</f>
        <v>E17</v>
      </c>
      <c r="E24" s="8" t="str">
        <f>'Sample library dilution'!B25</f>
        <v>E18</v>
      </c>
      <c r="F24" s="8" t="str">
        <f>'Sample library dilution'!C25</f>
        <v>F17</v>
      </c>
      <c r="G24" s="8" t="str">
        <f>'Sample library dilution'!D25</f>
        <v>F18</v>
      </c>
      <c r="H24" s="8" t="str">
        <f>'Sample library dilution'!E25</f>
        <v>library9 dilution2</v>
      </c>
      <c r="I24" s="8">
        <f>IF(ISNUMBER('Sample library dilution'!F25),'Sample library dilution'!F25,"")</f>
        <v>20000</v>
      </c>
      <c r="J24" s="8">
        <f t="shared" si="0"/>
        <v>15.6</v>
      </c>
      <c r="K24" s="8">
        <f t="shared" si="1"/>
        <v>15.7</v>
      </c>
      <c r="L24" s="8">
        <f t="shared" si="2"/>
        <v>15.6</v>
      </c>
      <c r="M24" s="8">
        <f t="shared" si="3"/>
        <v>15.7</v>
      </c>
      <c r="N24" s="8">
        <f t="shared" si="4"/>
        <v>15.649999999999999</v>
      </c>
      <c r="O24" s="30">
        <f t="shared" si="5"/>
        <v>5.7735026918962373E-2</v>
      </c>
      <c r="P24" s="8">
        <f t="shared" si="14"/>
        <v>-2.3453996983408745</v>
      </c>
      <c r="Q24" s="8">
        <f t="shared" si="15"/>
        <v>4.5144027483536246E-3</v>
      </c>
      <c r="R24" s="8">
        <f>Q24*I24*5*10^7*(183/'Library information'!G10)</f>
        <v>3755162286.1305156</v>
      </c>
      <c r="S24" s="28">
        <f>IF(AND(ISNUMBER('Library information'!G10),'Library information'!G10&gt;0),(I24*Q24*5*10^7)*10^18/(6.02*10^23)/100*25*(183/'Library information'!G10),"")</f>
        <v>1559.4527766322742</v>
      </c>
      <c r="T24" s="77">
        <f t="shared" si="16"/>
        <v>6237.8111065290959</v>
      </c>
      <c r="U24" s="40" t="str">
        <f>'Library information'!A21</f>
        <v>sample library 20</v>
      </c>
      <c r="V24" s="8" t="str">
        <f>'Library information'!B21</f>
        <v>K07</v>
      </c>
      <c r="W24" s="8" t="str">
        <f>'Library information'!C21</f>
        <v>K08</v>
      </c>
      <c r="X24" s="8" t="str">
        <f>'Library information'!D21</f>
        <v>L07</v>
      </c>
      <c r="Y24" s="8" t="str">
        <f>'Library information'!E21</f>
        <v>L08</v>
      </c>
      <c r="Z24" s="8">
        <f>'Library information'!F21</f>
        <v>6943</v>
      </c>
      <c r="AA24" s="8">
        <f t="shared" si="6"/>
        <v>1.366931042644195E-5</v>
      </c>
      <c r="AB24" s="8">
        <f t="shared" si="7"/>
        <v>1.2752070169792625E-5</v>
      </c>
      <c r="AC24" s="8">
        <f t="shared" si="8"/>
        <v>1.366931042644195E-5</v>
      </c>
      <c r="AD24" s="8">
        <f t="shared" si="9"/>
        <v>1.2752070169792625E-5</v>
      </c>
      <c r="AE24" s="8">
        <f t="shared" si="10"/>
        <v>5.284276119246915E-5</v>
      </c>
      <c r="AF24" s="29">
        <f>IF(AND(ISNUMBER(Q46),Q46&gt;0),AE24/(Q46*10),"")</f>
        <v>1.1705371482803697E-3</v>
      </c>
      <c r="AG24" s="8">
        <f t="shared" si="11"/>
        <v>1.1522396658504969E-3</v>
      </c>
      <c r="AH24" s="8">
        <f t="shared" si="12"/>
        <v>1.0158799275638257</v>
      </c>
      <c r="AI24" s="8" t="str">
        <f t="shared" si="13"/>
        <v>Pass</v>
      </c>
    </row>
    <row r="25" spans="1:35" x14ac:dyDescent="0.25">
      <c r="A25" s="5" t="str">
        <f>'Raw data'!A25</f>
        <v>A24</v>
      </c>
      <c r="B25" s="34">
        <f>IF(SUM('Raw data'!$B$2:$B$385)&gt;4,IF(AND(ISNUMBER('Raw data'!$B25),'Raw data'!$B25&lt;40,'Raw data'!$B25&gt;0),'Raw data'!$B25,40),"")</f>
        <v>15.7</v>
      </c>
      <c r="D25" s="8" t="str">
        <f>'Sample library dilution'!A26</f>
        <v>E21</v>
      </c>
      <c r="E25" s="8" t="str">
        <f>'Sample library dilution'!B26</f>
        <v>E22</v>
      </c>
      <c r="F25" s="8" t="str">
        <f>'Sample library dilution'!C26</f>
        <v>F21</v>
      </c>
      <c r="G25" s="8" t="str">
        <f>'Sample library dilution'!D26</f>
        <v>F22</v>
      </c>
      <c r="H25" s="8" t="str">
        <f>'Sample library dilution'!E26</f>
        <v>library10 dilution1</v>
      </c>
      <c r="I25" s="8">
        <f>IF(ISNUMBER('Sample library dilution'!F26),'Sample library dilution'!F26,"")</f>
        <v>2000</v>
      </c>
      <c r="J25" s="8">
        <f t="shared" si="0"/>
        <v>12.2</v>
      </c>
      <c r="K25" s="8">
        <f t="shared" si="1"/>
        <v>12.2</v>
      </c>
      <c r="L25" s="8">
        <f t="shared" si="2"/>
        <v>12.2</v>
      </c>
      <c r="M25" s="8">
        <f t="shared" si="3"/>
        <v>12.2</v>
      </c>
      <c r="N25" s="8">
        <f t="shared" si="4"/>
        <v>12.2</v>
      </c>
      <c r="O25" s="30">
        <f t="shared" si="5"/>
        <v>0</v>
      </c>
      <c r="P25" s="8">
        <f t="shared" si="14"/>
        <v>-1.3046757164404221</v>
      </c>
      <c r="Q25" s="8">
        <f t="shared" si="15"/>
        <v>4.958202769033155E-2</v>
      </c>
      <c r="R25" s="8">
        <f>Q25*I25*5*10^7*(183/'Library information'!G11)</f>
        <v>4124323212.4230337</v>
      </c>
      <c r="S25" s="28">
        <f>IF(AND(ISNUMBER('Library information'!G11),'Library information'!G11&gt;0),(I25*Q25*5*10^7)*10^18/(6.02*10^23)/100*25*(183/'Library information'!G11),"")</f>
        <v>1712.7588091457785</v>
      </c>
      <c r="T25" s="77">
        <f t="shared" si="16"/>
        <v>6851.0352365831131</v>
      </c>
      <c r="U25" s="40" t="str">
        <f>'Library information'!A22</f>
        <v>sample library 21</v>
      </c>
      <c r="V25" s="8" t="str">
        <f>'Library information'!B22</f>
        <v>K13</v>
      </c>
      <c r="W25" s="8" t="str">
        <f>'Library information'!C22</f>
        <v>K14</v>
      </c>
      <c r="X25" s="8" t="str">
        <f>'Library information'!D22</f>
        <v>L13</v>
      </c>
      <c r="Y25" s="8" t="str">
        <f>'Library information'!E22</f>
        <v>L14</v>
      </c>
      <c r="Z25" s="8">
        <f>'Library information'!F22</f>
        <v>6943</v>
      </c>
      <c r="AA25" s="8">
        <f t="shared" si="6"/>
        <v>1.366931042644195E-5</v>
      </c>
      <c r="AB25" s="8">
        <f t="shared" si="7"/>
        <v>1.2752070169792625E-5</v>
      </c>
      <c r="AC25" s="8">
        <f t="shared" si="8"/>
        <v>1.366931042644195E-5</v>
      </c>
      <c r="AD25" s="8">
        <f t="shared" si="9"/>
        <v>1.2752070169792625E-5</v>
      </c>
      <c r="AE25" s="8">
        <f t="shared" si="10"/>
        <v>5.284276119246915E-5</v>
      </c>
      <c r="AF25" s="29">
        <f>IF(AND(ISNUMBER(Q48),Q48&gt;0),AE25/(Q48*10),"")</f>
        <v>1.1705371482803697E-3</v>
      </c>
      <c r="AG25" s="8">
        <f t="shared" si="11"/>
        <v>1.1522396658504969E-3</v>
      </c>
      <c r="AH25" s="8">
        <f t="shared" si="12"/>
        <v>1.0158799275638257</v>
      </c>
      <c r="AI25" s="8" t="str">
        <f t="shared" si="13"/>
        <v>Pass</v>
      </c>
    </row>
    <row r="26" spans="1:35" x14ac:dyDescent="0.25">
      <c r="A26" s="5" t="str">
        <f>'Raw data'!A26</f>
        <v>B01</v>
      </c>
      <c r="B26" s="34">
        <f>IF(SUM('Raw data'!$B$2:$B$385)&gt;4,IF(AND(ISNUMBER('Raw data'!$B26),'Raw data'!$B26&lt;40,'Raw data'!$B26&gt;0),'Raw data'!$B26,40),"")</f>
        <v>11.2</v>
      </c>
      <c r="D26" s="8" t="str">
        <f>'Sample library dilution'!A27</f>
        <v>E23</v>
      </c>
      <c r="E26" s="8" t="str">
        <f>'Sample library dilution'!B27</f>
        <v>E24</v>
      </c>
      <c r="F26" s="8" t="str">
        <f>'Sample library dilution'!C27</f>
        <v>F23</v>
      </c>
      <c r="G26" s="8" t="str">
        <f>'Sample library dilution'!D27</f>
        <v>F24</v>
      </c>
      <c r="H26" s="8" t="str">
        <f>'Sample library dilution'!E27</f>
        <v>library10 dilution2</v>
      </c>
      <c r="I26" s="8">
        <f>IF(ISNUMBER('Sample library dilution'!F27),'Sample library dilution'!F27,"")</f>
        <v>20000</v>
      </c>
      <c r="J26" s="8">
        <f t="shared" si="0"/>
        <v>15.6</v>
      </c>
      <c r="K26" s="8">
        <f t="shared" si="1"/>
        <v>15.7</v>
      </c>
      <c r="L26" s="8">
        <f t="shared" si="2"/>
        <v>15.6</v>
      </c>
      <c r="M26" s="8">
        <f t="shared" si="3"/>
        <v>15.7</v>
      </c>
      <c r="N26" s="8">
        <f t="shared" si="4"/>
        <v>15.649999999999999</v>
      </c>
      <c r="O26" s="30">
        <f t="shared" si="5"/>
        <v>5.7735026918962373E-2</v>
      </c>
      <c r="P26" s="8">
        <f t="shared" si="14"/>
        <v>-2.3453996983408745</v>
      </c>
      <c r="Q26" s="8">
        <f t="shared" si="15"/>
        <v>4.5144027483536246E-3</v>
      </c>
      <c r="R26" s="8">
        <f>Q26*I26*5*10^7*(183/'Library information'!G11)</f>
        <v>3755162286.1305156</v>
      </c>
      <c r="S26" s="28">
        <f>IF(AND(ISNUMBER('Library information'!G11),'Library information'!G11&gt;0),(I26*Q26*5*10^7)*10^18/(6.02*10^23)/100*25*(183/'Library information'!G11),"")</f>
        <v>1559.4527766322742</v>
      </c>
      <c r="T26" s="77">
        <f t="shared" si="16"/>
        <v>6237.8111065290959</v>
      </c>
      <c r="U26" s="40" t="str">
        <f>'Library information'!A23</f>
        <v>sample library 22</v>
      </c>
      <c r="V26" s="8" t="str">
        <f>'Library information'!B23</f>
        <v>K19</v>
      </c>
      <c r="W26" s="8" t="str">
        <f>'Library information'!C23</f>
        <v>K20</v>
      </c>
      <c r="X26" s="8" t="str">
        <f>'Library information'!D23</f>
        <v>L19</v>
      </c>
      <c r="Y26" s="8" t="str">
        <f>'Library information'!E23</f>
        <v>L20</v>
      </c>
      <c r="Z26" s="8">
        <f>'Library information'!F23</f>
        <v>6943</v>
      </c>
      <c r="AA26" s="8">
        <f t="shared" si="6"/>
        <v>1.366931042644195E-5</v>
      </c>
      <c r="AB26" s="8">
        <f t="shared" si="7"/>
        <v>1.2752070169792625E-5</v>
      </c>
      <c r="AC26" s="8">
        <f t="shared" si="8"/>
        <v>1.366931042644195E-5</v>
      </c>
      <c r="AD26" s="8">
        <f t="shared" si="9"/>
        <v>1.2752070169792625E-5</v>
      </c>
      <c r="AE26" s="8">
        <f t="shared" si="10"/>
        <v>5.284276119246915E-5</v>
      </c>
      <c r="AF26" s="29">
        <f>IF(AND(ISNUMBER(Q50),Q50&gt;0),AE26/(Q50*10),"")</f>
        <v>1.1705371482803697E-3</v>
      </c>
      <c r="AG26" s="8">
        <f t="shared" si="11"/>
        <v>1.1522396658504969E-3</v>
      </c>
      <c r="AH26" s="8">
        <f t="shared" si="12"/>
        <v>1.0158799275638257</v>
      </c>
      <c r="AI26" s="8" t="str">
        <f t="shared" si="13"/>
        <v>Pass</v>
      </c>
    </row>
    <row r="27" spans="1:35" x14ac:dyDescent="0.25">
      <c r="A27" s="5" t="str">
        <f>'Raw data'!A27</f>
        <v>B02</v>
      </c>
      <c r="B27" s="34">
        <f>IF(SUM('Raw data'!$B$2:$B$385)&gt;4,IF(AND(ISNUMBER('Raw data'!$B27),'Raw data'!$B27&lt;40,'Raw data'!$B27&gt;0),'Raw data'!$B27,40),"")</f>
        <v>11.2</v>
      </c>
      <c r="D27" s="8" t="str">
        <f>'Sample library dilution'!A28</f>
        <v>G03</v>
      </c>
      <c r="E27" s="8" t="str">
        <f>'Sample library dilution'!B28</f>
        <v>G04</v>
      </c>
      <c r="F27" s="8" t="str">
        <f>'Sample library dilution'!C28</f>
        <v>H03</v>
      </c>
      <c r="G27" s="8" t="str">
        <f>'Sample library dilution'!D28</f>
        <v>H04</v>
      </c>
      <c r="H27" s="8" t="str">
        <f>'Sample library dilution'!E28</f>
        <v>library11 dilution1</v>
      </c>
      <c r="I27" s="8">
        <f>IF(ISNUMBER('Sample library dilution'!F28),'Sample library dilution'!F28,"")</f>
        <v>2000</v>
      </c>
      <c r="J27" s="8">
        <f t="shared" si="0"/>
        <v>12.2</v>
      </c>
      <c r="K27" s="8">
        <f t="shared" si="1"/>
        <v>12.2</v>
      </c>
      <c r="L27" s="8">
        <f t="shared" si="2"/>
        <v>12.2</v>
      </c>
      <c r="M27" s="8">
        <f t="shared" si="3"/>
        <v>12.2</v>
      </c>
      <c r="N27" s="8">
        <f t="shared" si="4"/>
        <v>12.2</v>
      </c>
      <c r="O27" s="30">
        <f t="shared" si="5"/>
        <v>0</v>
      </c>
      <c r="P27" s="8">
        <f t="shared" si="14"/>
        <v>-1.3046757164404221</v>
      </c>
      <c r="Q27" s="8">
        <f t="shared" si="15"/>
        <v>4.958202769033155E-2</v>
      </c>
      <c r="R27" s="8">
        <f>Q27*I27*5*10^7*(183/'Library information'!G12)</f>
        <v>4124323212.4230337</v>
      </c>
      <c r="S27" s="28">
        <f>IF(AND(ISNUMBER('Library information'!G12),'Library information'!G12&gt;0),(I27*Q27*5*10^7)*10^18/(6.02*10^23)/100*25*(183/'Library information'!G12),"")</f>
        <v>1712.7588091457785</v>
      </c>
      <c r="T27" s="77">
        <f t="shared" si="16"/>
        <v>6851.0352365831131</v>
      </c>
      <c r="U27" s="40" t="str">
        <f>'Library information'!A24</f>
        <v>sample library 23</v>
      </c>
      <c r="V27" s="8" t="str">
        <f>'Library information'!B24</f>
        <v>M01</v>
      </c>
      <c r="W27" s="8" t="str">
        <f>'Library information'!C24</f>
        <v>M02</v>
      </c>
      <c r="X27" s="8" t="str">
        <f>'Library information'!D24</f>
        <v>N01</v>
      </c>
      <c r="Y27" s="8" t="str">
        <f>'Library information'!E24</f>
        <v>N02</v>
      </c>
      <c r="Z27" s="8">
        <f>'Library information'!F24</f>
        <v>6943</v>
      </c>
      <c r="AA27" s="8">
        <f t="shared" si="6"/>
        <v>1.366931042644195E-5</v>
      </c>
      <c r="AB27" s="8">
        <f t="shared" si="7"/>
        <v>1.2752070169792625E-5</v>
      </c>
      <c r="AC27" s="8">
        <f t="shared" si="8"/>
        <v>1.366931042644195E-5</v>
      </c>
      <c r="AD27" s="8">
        <f t="shared" si="9"/>
        <v>1.2752070169792625E-5</v>
      </c>
      <c r="AE27" s="8">
        <f t="shared" si="10"/>
        <v>5.284276119246915E-5</v>
      </c>
      <c r="AF27" s="29">
        <f>IF(AND(ISNUMBER(Q52),Q52&gt;0),AE27/(Q52*10),"")</f>
        <v>1.1705371482803697E-3</v>
      </c>
      <c r="AG27" s="8">
        <f t="shared" si="11"/>
        <v>1.1522396658504969E-3</v>
      </c>
      <c r="AH27" s="8">
        <f t="shared" si="12"/>
        <v>1.0158799275638257</v>
      </c>
      <c r="AI27" s="8" t="str">
        <f t="shared" si="13"/>
        <v>Pass</v>
      </c>
    </row>
    <row r="28" spans="1:35" x14ac:dyDescent="0.25">
      <c r="A28" s="5" t="str">
        <f>'Raw data'!A28</f>
        <v>B03</v>
      </c>
      <c r="B28" s="34">
        <f>IF(SUM('Raw data'!$B$2:$B$385)&gt;4,IF(AND(ISNUMBER('Raw data'!$B28),'Raw data'!$B28&lt;40,'Raw data'!$B28&gt;0),'Raw data'!$B28,40),"")</f>
        <v>14.5</v>
      </c>
      <c r="D28" s="8" t="str">
        <f>'Sample library dilution'!A29</f>
        <v>G05</v>
      </c>
      <c r="E28" s="8" t="str">
        <f>'Sample library dilution'!B29</f>
        <v>G06</v>
      </c>
      <c r="F28" s="8" t="str">
        <f>'Sample library dilution'!C29</f>
        <v>H05</v>
      </c>
      <c r="G28" s="8" t="str">
        <f>'Sample library dilution'!D29</f>
        <v>H06</v>
      </c>
      <c r="H28" s="8" t="str">
        <f>'Sample library dilution'!E29</f>
        <v>library11 dilution2</v>
      </c>
      <c r="I28" s="8">
        <f>IF(ISNUMBER('Sample library dilution'!F29),'Sample library dilution'!F29,"")</f>
        <v>20000</v>
      </c>
      <c r="J28" s="8">
        <f t="shared" si="0"/>
        <v>15.6</v>
      </c>
      <c r="K28" s="8">
        <f t="shared" si="1"/>
        <v>15.7</v>
      </c>
      <c r="L28" s="8">
        <f t="shared" si="2"/>
        <v>15.6</v>
      </c>
      <c r="M28" s="8">
        <f t="shared" si="3"/>
        <v>15.7</v>
      </c>
      <c r="N28" s="8">
        <f t="shared" si="4"/>
        <v>15.649999999999999</v>
      </c>
      <c r="O28" s="30">
        <f t="shared" si="5"/>
        <v>5.7735026918962373E-2</v>
      </c>
      <c r="P28" s="8">
        <f t="shared" si="14"/>
        <v>-2.3453996983408745</v>
      </c>
      <c r="Q28" s="8">
        <f t="shared" si="15"/>
        <v>4.5144027483536246E-3</v>
      </c>
      <c r="R28" s="8">
        <f>Q28*I28*5*10^7*(183/'Library information'!G12)</f>
        <v>3755162286.1305156</v>
      </c>
      <c r="S28" s="28">
        <f>IF(AND(ISNUMBER('Library information'!G12),'Library information'!G12&gt;0),(I28*Q28*5*10^7)*10^18/(6.02*10^23)/100*25*(183/'Library information'!G12),"")</f>
        <v>1559.4527766322742</v>
      </c>
      <c r="T28" s="77">
        <f t="shared" si="16"/>
        <v>6237.8111065290959</v>
      </c>
      <c r="U28" s="40" t="str">
        <f>'Library information'!A25</f>
        <v>sample library 24</v>
      </c>
      <c r="V28" s="8" t="str">
        <f>'Library information'!B25</f>
        <v>M07</v>
      </c>
      <c r="W28" s="8" t="str">
        <f>'Library information'!C25</f>
        <v>M08</v>
      </c>
      <c r="X28" s="8" t="str">
        <f>'Library information'!D25</f>
        <v>N07</v>
      </c>
      <c r="Y28" s="8" t="str">
        <f>'Library information'!E25</f>
        <v>N08</v>
      </c>
      <c r="Z28" s="8">
        <f>'Library information'!F25</f>
        <v>6943</v>
      </c>
      <c r="AA28" s="8">
        <f t="shared" si="6"/>
        <v>1.366931042644195E-5</v>
      </c>
      <c r="AB28" s="8">
        <f t="shared" si="7"/>
        <v>1.2752070169792625E-5</v>
      </c>
      <c r="AC28" s="8">
        <f t="shared" si="8"/>
        <v>1.366931042644195E-5</v>
      </c>
      <c r="AD28" s="8">
        <f t="shared" si="9"/>
        <v>1.2752070169792625E-5</v>
      </c>
      <c r="AE28" s="8">
        <f t="shared" si="10"/>
        <v>5.284276119246915E-5</v>
      </c>
      <c r="AF28" s="29">
        <f>IF(AND(ISNUMBER(Q54),Q54&gt;0),AE28/(Q54*10),"")</f>
        <v>1.1705371482803697E-3</v>
      </c>
      <c r="AG28" s="8">
        <f t="shared" si="11"/>
        <v>1.1522396658504969E-3</v>
      </c>
      <c r="AH28" s="8">
        <f t="shared" si="12"/>
        <v>1.0158799275638257</v>
      </c>
      <c r="AI28" s="8" t="str">
        <f t="shared" si="13"/>
        <v>Pass</v>
      </c>
    </row>
    <row r="29" spans="1:35" x14ac:dyDescent="0.25">
      <c r="A29" s="5" t="str">
        <f>'Raw data'!A29</f>
        <v>B04</v>
      </c>
      <c r="B29" s="34">
        <f>IF(SUM('Raw data'!$B$2:$B$385)&gt;4,IF(AND(ISNUMBER('Raw data'!$B29),'Raw data'!$B29&lt;40,'Raw data'!$B29&gt;0),'Raw data'!$B29,40),"")</f>
        <v>14.5</v>
      </c>
      <c r="D29" s="8" t="str">
        <f>'Sample library dilution'!A30</f>
        <v>G09</v>
      </c>
      <c r="E29" s="8" t="str">
        <f>'Sample library dilution'!B30</f>
        <v>G10</v>
      </c>
      <c r="F29" s="8" t="str">
        <f>'Sample library dilution'!C30</f>
        <v>H09</v>
      </c>
      <c r="G29" s="8" t="str">
        <f>'Sample library dilution'!D30</f>
        <v>H10</v>
      </c>
      <c r="H29" s="8" t="str">
        <f>'Sample library dilution'!E30</f>
        <v>library12 dilution1</v>
      </c>
      <c r="I29" s="8">
        <f>IF(ISNUMBER('Sample library dilution'!F30),'Sample library dilution'!F30,"")</f>
        <v>2000</v>
      </c>
      <c r="J29" s="8">
        <f t="shared" si="0"/>
        <v>12.2</v>
      </c>
      <c r="K29" s="8">
        <f t="shared" si="1"/>
        <v>12.2</v>
      </c>
      <c r="L29" s="8">
        <f t="shared" si="2"/>
        <v>12.2</v>
      </c>
      <c r="M29" s="8">
        <f t="shared" si="3"/>
        <v>12.2</v>
      </c>
      <c r="N29" s="8">
        <f t="shared" si="4"/>
        <v>12.2</v>
      </c>
      <c r="O29" s="30">
        <f t="shared" si="5"/>
        <v>0</v>
      </c>
      <c r="P29" s="8">
        <f t="shared" si="14"/>
        <v>-1.3046757164404221</v>
      </c>
      <c r="Q29" s="8">
        <f t="shared" si="15"/>
        <v>4.958202769033155E-2</v>
      </c>
      <c r="R29" s="8">
        <f>Q29*I29*5*10^7*(183/'Library information'!G13)</f>
        <v>4124323212.4230337</v>
      </c>
      <c r="S29" s="28">
        <f>IF(AND(ISNUMBER('Library information'!G13),'Library information'!G13&gt;0),(I29*Q29*5*10^7)*10^18/(6.02*10^23)/100*25*(183/'Library information'!G13),"")</f>
        <v>1712.7588091457785</v>
      </c>
      <c r="T29" s="77">
        <f t="shared" si="16"/>
        <v>6851.0352365831131</v>
      </c>
      <c r="U29" s="40" t="str">
        <f>'Library information'!A26</f>
        <v>sample library 25</v>
      </c>
      <c r="V29" s="8" t="str">
        <f>'Library information'!B26</f>
        <v>M13</v>
      </c>
      <c r="W29" s="8" t="str">
        <f>'Library information'!C26</f>
        <v>M14</v>
      </c>
      <c r="X29" s="8" t="str">
        <f>'Library information'!D26</f>
        <v>N13</v>
      </c>
      <c r="Y29" s="8" t="str">
        <f>'Library information'!E26</f>
        <v>N14</v>
      </c>
      <c r="Z29" s="8">
        <f>'Library information'!F26</f>
        <v>6943</v>
      </c>
      <c r="AA29" s="8">
        <f t="shared" si="6"/>
        <v>1.366931042644195E-5</v>
      </c>
      <c r="AB29" s="8">
        <f t="shared" si="7"/>
        <v>1.2752070169792625E-5</v>
      </c>
      <c r="AC29" s="8">
        <f t="shared" si="8"/>
        <v>1.366931042644195E-5</v>
      </c>
      <c r="AD29" s="8">
        <f t="shared" si="9"/>
        <v>1.2752070169792625E-5</v>
      </c>
      <c r="AE29" s="8">
        <f t="shared" si="10"/>
        <v>5.284276119246915E-5</v>
      </c>
      <c r="AF29" s="29">
        <f>IF(AND(ISNUMBER(Q56),Q56&gt;0),AE29/(Q56*10),"")</f>
        <v>1.1705371482803697E-3</v>
      </c>
      <c r="AG29" s="8">
        <f t="shared" si="11"/>
        <v>1.1522396658504969E-3</v>
      </c>
      <c r="AH29" s="8">
        <f t="shared" si="12"/>
        <v>1.0158799275638257</v>
      </c>
      <c r="AI29" s="8" t="str">
        <f t="shared" si="13"/>
        <v>Pass</v>
      </c>
    </row>
    <row r="30" spans="1:35" x14ac:dyDescent="0.25">
      <c r="A30" s="5" t="str">
        <f>'Raw data'!A30</f>
        <v>B05</v>
      </c>
      <c r="B30" s="34">
        <f>IF(SUM('Raw data'!$B$2:$B$385)&gt;4,IF(AND(ISNUMBER('Raw data'!$B30),'Raw data'!$B30&lt;40,'Raw data'!$B30&gt;0),'Raw data'!$B30,40),"")</f>
        <v>17.8</v>
      </c>
      <c r="D30" s="8" t="str">
        <f>'Sample library dilution'!A31</f>
        <v>G11</v>
      </c>
      <c r="E30" s="8" t="str">
        <f>'Sample library dilution'!B31</f>
        <v>G12</v>
      </c>
      <c r="F30" s="8" t="str">
        <f>'Sample library dilution'!C31</f>
        <v>H11</v>
      </c>
      <c r="G30" s="8" t="str">
        <f>'Sample library dilution'!D31</f>
        <v>H12</v>
      </c>
      <c r="H30" s="8" t="str">
        <f>'Sample library dilution'!E31</f>
        <v>library12 dilution2</v>
      </c>
      <c r="I30" s="8">
        <f>IF(ISNUMBER('Sample library dilution'!F31),'Sample library dilution'!F31,"")</f>
        <v>20000</v>
      </c>
      <c r="J30" s="8">
        <f t="shared" si="0"/>
        <v>15.6</v>
      </c>
      <c r="K30" s="8">
        <f t="shared" si="1"/>
        <v>15.7</v>
      </c>
      <c r="L30" s="8">
        <f t="shared" si="2"/>
        <v>15.6</v>
      </c>
      <c r="M30" s="8">
        <f t="shared" si="3"/>
        <v>15.7</v>
      </c>
      <c r="N30" s="8">
        <f t="shared" si="4"/>
        <v>15.649999999999999</v>
      </c>
      <c r="O30" s="30">
        <f t="shared" si="5"/>
        <v>5.7735026918962373E-2</v>
      </c>
      <c r="P30" s="8">
        <f t="shared" si="14"/>
        <v>-2.3453996983408745</v>
      </c>
      <c r="Q30" s="8">
        <f t="shared" si="15"/>
        <v>4.5144027483536246E-3</v>
      </c>
      <c r="R30" s="8">
        <f>Q30*I30*5*10^7*(183/'Library information'!G13)</f>
        <v>3755162286.1305156</v>
      </c>
      <c r="S30" s="28">
        <f>IF(AND(ISNUMBER('Library information'!G13),'Library information'!G13&gt;0),(I30*Q30*5*10^7)*10^18/(6.02*10^23)/100*25*(183/'Library information'!G13),"")</f>
        <v>1559.4527766322742</v>
      </c>
      <c r="T30" s="77">
        <f t="shared" si="16"/>
        <v>6237.8111065290959</v>
      </c>
      <c r="U30" s="40" t="str">
        <f>'Library information'!A27</f>
        <v>sample library 26</v>
      </c>
      <c r="V30" s="8" t="str">
        <f>'Library information'!B27</f>
        <v>M19</v>
      </c>
      <c r="W30" s="8" t="str">
        <f>'Library information'!C27</f>
        <v>M20</v>
      </c>
      <c r="X30" s="8" t="str">
        <f>'Library information'!D27</f>
        <v>N19</v>
      </c>
      <c r="Y30" s="8" t="str">
        <f>'Library information'!E27</f>
        <v>N20</v>
      </c>
      <c r="Z30" s="8">
        <f>'Library information'!F27</f>
        <v>6943</v>
      </c>
      <c r="AA30" s="8">
        <f t="shared" si="6"/>
        <v>1.366931042644195E-5</v>
      </c>
      <c r="AB30" s="8">
        <f t="shared" si="7"/>
        <v>1.2752070169792625E-5</v>
      </c>
      <c r="AC30" s="8">
        <f t="shared" si="8"/>
        <v>1.366931042644195E-5</v>
      </c>
      <c r="AD30" s="8">
        <f t="shared" si="9"/>
        <v>1.2752070169792625E-5</v>
      </c>
      <c r="AE30" s="8">
        <f t="shared" si="10"/>
        <v>5.284276119246915E-5</v>
      </c>
      <c r="AF30" s="29">
        <f>IF(AND(ISNUMBER(Q58),Q58&gt;0),AE30/(Q58*10),"")</f>
        <v>1.1705371482803697E-3</v>
      </c>
      <c r="AG30" s="8">
        <f t="shared" si="11"/>
        <v>1.1522396658504969E-3</v>
      </c>
      <c r="AH30" s="8">
        <f t="shared" si="12"/>
        <v>1.0158799275638257</v>
      </c>
      <c r="AI30" s="8" t="str">
        <f t="shared" si="13"/>
        <v>Pass</v>
      </c>
    </row>
    <row r="31" spans="1:35" x14ac:dyDescent="0.25">
      <c r="A31" s="5" t="str">
        <f>'Raw data'!A31</f>
        <v>B06</v>
      </c>
      <c r="B31" s="34">
        <f>IF(SUM('Raw data'!$B$2:$B$385)&gt;4,IF(AND(ISNUMBER('Raw data'!$B31),'Raw data'!$B31&lt;40,'Raw data'!$B31&gt;0),'Raw data'!$B31,40),"")</f>
        <v>17.8</v>
      </c>
      <c r="D31" s="8" t="str">
        <f>'Sample library dilution'!A32</f>
        <v>G15</v>
      </c>
      <c r="E31" s="8" t="str">
        <f>'Sample library dilution'!B32</f>
        <v>G16</v>
      </c>
      <c r="F31" s="8" t="str">
        <f>'Sample library dilution'!C32</f>
        <v>H15</v>
      </c>
      <c r="G31" s="8" t="str">
        <f>'Sample library dilution'!D32</f>
        <v>H16</v>
      </c>
      <c r="H31" s="8" t="str">
        <f>'Sample library dilution'!E32</f>
        <v>library13 dilution1</v>
      </c>
      <c r="I31" s="8">
        <f>IF(ISNUMBER('Sample library dilution'!F32),'Sample library dilution'!F32,"")</f>
        <v>2000</v>
      </c>
      <c r="J31" s="8">
        <f t="shared" si="0"/>
        <v>12.2</v>
      </c>
      <c r="K31" s="8">
        <f t="shared" si="1"/>
        <v>12.2</v>
      </c>
      <c r="L31" s="8">
        <f t="shared" si="2"/>
        <v>12.2</v>
      </c>
      <c r="M31" s="8">
        <f t="shared" si="3"/>
        <v>12.2</v>
      </c>
      <c r="N31" s="8">
        <f t="shared" si="4"/>
        <v>12.2</v>
      </c>
      <c r="O31" s="30">
        <f t="shared" si="5"/>
        <v>0</v>
      </c>
      <c r="P31" s="8">
        <f t="shared" si="14"/>
        <v>-1.3046757164404221</v>
      </c>
      <c r="Q31" s="8">
        <f t="shared" si="15"/>
        <v>4.958202769033155E-2</v>
      </c>
      <c r="R31" s="8">
        <f>Q31*I31*5*10^7*(183/'Library information'!G14)</f>
        <v>4124323212.4230337</v>
      </c>
      <c r="S31" s="28">
        <f>IF(AND(ISNUMBER('Library information'!G14),'Library information'!G14&gt;0),(I31*Q31*5*10^7)*10^18/(6.02*10^23)/100*25*(183/'Library information'!G14),"")</f>
        <v>1712.7588091457785</v>
      </c>
      <c r="T31" s="77">
        <f t="shared" si="16"/>
        <v>6851.0352365831131</v>
      </c>
      <c r="U31" s="40" t="str">
        <f>'Library information'!A28</f>
        <v>sample library 27</v>
      </c>
      <c r="V31" s="8" t="str">
        <f>'Library information'!B28</f>
        <v>O01</v>
      </c>
      <c r="W31" s="8" t="str">
        <f>'Library information'!C28</f>
        <v>O02</v>
      </c>
      <c r="X31" s="8" t="str">
        <f>'Library information'!D28</f>
        <v>P01</v>
      </c>
      <c r="Y31" s="8" t="str">
        <f>'Library information'!E28</f>
        <v>P02</v>
      </c>
      <c r="Z31" s="8">
        <f>'Library information'!F28</f>
        <v>6943</v>
      </c>
      <c r="AA31" s="8">
        <f t="shared" si="6"/>
        <v>1.366931042644195E-5</v>
      </c>
      <c r="AB31" s="8">
        <f t="shared" si="7"/>
        <v>1.2752070169792625E-5</v>
      </c>
      <c r="AC31" s="8">
        <f t="shared" si="8"/>
        <v>1.366931042644195E-5</v>
      </c>
      <c r="AD31" s="8">
        <f t="shared" si="9"/>
        <v>1.2752070169792625E-5</v>
      </c>
      <c r="AE31" s="8">
        <f t="shared" si="10"/>
        <v>5.284276119246915E-5</v>
      </c>
      <c r="AF31" s="29">
        <f>IF(AND(ISNUMBER(Q60),Q60&gt;0),AE31/(Q60*10),"")</f>
        <v>1.1705371482803697E-3</v>
      </c>
      <c r="AG31" s="8">
        <f t="shared" si="11"/>
        <v>1.1522396658504969E-3</v>
      </c>
      <c r="AH31" s="8">
        <f t="shared" si="12"/>
        <v>1.0158799275638257</v>
      </c>
      <c r="AI31" s="8" t="str">
        <f t="shared" si="13"/>
        <v>Pass</v>
      </c>
    </row>
    <row r="32" spans="1:35" x14ac:dyDescent="0.25">
      <c r="A32" s="5" t="str">
        <f>'Raw data'!A32</f>
        <v>B07</v>
      </c>
      <c r="B32" s="34">
        <f>IF(SUM('Raw data'!$B$2:$B$385)&gt;4,IF(AND(ISNUMBER('Raw data'!$B32),'Raw data'!$B32&lt;40,'Raw data'!$B32&gt;0),'Raw data'!$B32,40),"")</f>
        <v>21.1</v>
      </c>
      <c r="D32" s="8" t="str">
        <f>'Sample library dilution'!A33</f>
        <v>G17</v>
      </c>
      <c r="E32" s="8" t="str">
        <f>'Sample library dilution'!B33</f>
        <v>G18</v>
      </c>
      <c r="F32" s="8" t="str">
        <f>'Sample library dilution'!C33</f>
        <v>H17</v>
      </c>
      <c r="G32" s="8" t="str">
        <f>'Sample library dilution'!D33</f>
        <v>H18</v>
      </c>
      <c r="H32" s="8" t="str">
        <f>'Sample library dilution'!E33</f>
        <v>library13 dilution2</v>
      </c>
      <c r="I32" s="8">
        <f>IF(ISNUMBER('Sample library dilution'!F33),'Sample library dilution'!F33,"")</f>
        <v>20000</v>
      </c>
      <c r="J32" s="8">
        <f t="shared" si="0"/>
        <v>15.6</v>
      </c>
      <c r="K32" s="8">
        <f t="shared" si="1"/>
        <v>15.7</v>
      </c>
      <c r="L32" s="8">
        <f t="shared" si="2"/>
        <v>15.6</v>
      </c>
      <c r="M32" s="8">
        <f t="shared" si="3"/>
        <v>15.7</v>
      </c>
      <c r="N32" s="8">
        <f t="shared" si="4"/>
        <v>15.649999999999999</v>
      </c>
      <c r="O32" s="30">
        <f t="shared" si="5"/>
        <v>5.7735026918962373E-2</v>
      </c>
      <c r="P32" s="8">
        <f t="shared" si="14"/>
        <v>-2.3453996983408745</v>
      </c>
      <c r="Q32" s="8">
        <f t="shared" si="15"/>
        <v>4.5144027483536246E-3</v>
      </c>
      <c r="R32" s="8">
        <f>Q32*I32*5*10^7*(183/'Library information'!G14)</f>
        <v>3755162286.1305156</v>
      </c>
      <c r="S32" s="28">
        <f>IF(AND(ISNUMBER('Library information'!G14),'Library information'!G14&gt;0),(I32*Q32*5*10^7)*10^18/(6.02*10^23)/100*25*(183/'Library information'!G14),"")</f>
        <v>1559.4527766322742</v>
      </c>
      <c r="T32" s="77">
        <f t="shared" si="16"/>
        <v>6237.8111065290959</v>
      </c>
      <c r="U32" s="40" t="str">
        <f>'Library information'!A29</f>
        <v>sample library 28</v>
      </c>
      <c r="V32" s="8" t="str">
        <f>'Library information'!B29</f>
        <v>O07</v>
      </c>
      <c r="W32" s="8" t="str">
        <f>'Library information'!C29</f>
        <v>O08</v>
      </c>
      <c r="X32" s="8" t="str">
        <f>'Library information'!D29</f>
        <v>P07</v>
      </c>
      <c r="Y32" s="8" t="str">
        <f>'Library information'!E29</f>
        <v>P08</v>
      </c>
      <c r="Z32" s="8">
        <f>'Library information'!F29</f>
        <v>6943</v>
      </c>
      <c r="AA32" s="8">
        <f t="shared" si="6"/>
        <v>1.366931042644195E-5</v>
      </c>
      <c r="AB32" s="8">
        <f t="shared" si="7"/>
        <v>1.2752070169792625E-5</v>
      </c>
      <c r="AC32" s="8">
        <f t="shared" si="8"/>
        <v>1.366931042644195E-5</v>
      </c>
      <c r="AD32" s="8">
        <f t="shared" si="9"/>
        <v>1.2752070169792625E-5</v>
      </c>
      <c r="AE32" s="8">
        <f t="shared" si="10"/>
        <v>5.284276119246915E-5</v>
      </c>
      <c r="AF32" s="29">
        <f>IF(AND(ISNUMBER(Q62),Q62&gt;0),AE32/(Q62*10),"")</f>
        <v>1.1705371482803697E-3</v>
      </c>
      <c r="AG32" s="8">
        <f t="shared" si="11"/>
        <v>1.1522396658504969E-3</v>
      </c>
      <c r="AH32" s="8">
        <f t="shared" si="12"/>
        <v>1.0158799275638257</v>
      </c>
      <c r="AI32" s="8" t="str">
        <f t="shared" si="13"/>
        <v>Pass</v>
      </c>
    </row>
    <row r="33" spans="1:35" x14ac:dyDescent="0.25">
      <c r="A33" s="5" t="str">
        <f>'Raw data'!A33</f>
        <v>B08</v>
      </c>
      <c r="B33" s="34">
        <f>IF(SUM('Raw data'!$B$2:$B$385)&gt;4,IF(AND(ISNUMBER('Raw data'!$B33),'Raw data'!$B33&lt;40,'Raw data'!$B33&gt;0),'Raw data'!$B33,40),"")</f>
        <v>21.2</v>
      </c>
      <c r="D33" s="8" t="str">
        <f>'Sample library dilution'!A34</f>
        <v>G21</v>
      </c>
      <c r="E33" s="8" t="str">
        <f>'Sample library dilution'!B34</f>
        <v>G22</v>
      </c>
      <c r="F33" s="8" t="str">
        <f>'Sample library dilution'!C34</f>
        <v>H21</v>
      </c>
      <c r="G33" s="8" t="str">
        <f>'Sample library dilution'!D34</f>
        <v>H22</v>
      </c>
      <c r="H33" s="8" t="str">
        <f>'Sample library dilution'!E34</f>
        <v>library14 dilution1</v>
      </c>
      <c r="I33" s="8">
        <f>IF(ISNUMBER('Sample library dilution'!F34),'Sample library dilution'!F34,"")</f>
        <v>2000</v>
      </c>
      <c r="J33" s="8">
        <f t="shared" si="0"/>
        <v>12.2</v>
      </c>
      <c r="K33" s="8">
        <f t="shared" si="1"/>
        <v>12.2</v>
      </c>
      <c r="L33" s="8">
        <f t="shared" si="2"/>
        <v>12.2</v>
      </c>
      <c r="M33" s="8">
        <f t="shared" si="3"/>
        <v>12.2</v>
      </c>
      <c r="N33" s="8">
        <f t="shared" si="4"/>
        <v>12.2</v>
      </c>
      <c r="O33" s="30">
        <f t="shared" si="5"/>
        <v>0</v>
      </c>
      <c r="P33" s="8">
        <f t="shared" si="14"/>
        <v>-1.3046757164404221</v>
      </c>
      <c r="Q33" s="8">
        <f t="shared" si="15"/>
        <v>4.958202769033155E-2</v>
      </c>
      <c r="R33" s="8">
        <f>Q33*I33*5*10^7*(183/'Library information'!G15)</f>
        <v>4124323212.4230337</v>
      </c>
      <c r="S33" s="28">
        <f>IF(AND(ISNUMBER('Library information'!G15),'Library information'!G15&gt;0),(I33*Q33*5*10^7)*10^18/(6.02*10^23)/100*25*(183/'Library information'!G15),"")</f>
        <v>1712.7588091457785</v>
      </c>
      <c r="T33" s="77">
        <f t="shared" si="16"/>
        <v>6851.0352365831131</v>
      </c>
      <c r="U33" s="40" t="str">
        <f>'Library information'!A30</f>
        <v>sample library 29</v>
      </c>
      <c r="V33" s="8" t="str">
        <f>'Library information'!B30</f>
        <v>O13</v>
      </c>
      <c r="W33" s="8" t="str">
        <f>'Library information'!C30</f>
        <v>O14</v>
      </c>
      <c r="X33" s="8" t="str">
        <f>'Library information'!D30</f>
        <v>P13</v>
      </c>
      <c r="Y33" s="8" t="str">
        <f>'Library information'!E30</f>
        <v>P14</v>
      </c>
      <c r="Z33" s="8">
        <f>'Library information'!F30</f>
        <v>6934</v>
      </c>
      <c r="AA33" s="8">
        <f t="shared" si="6"/>
        <v>1.366931042644195E-5</v>
      </c>
      <c r="AB33" s="8">
        <f t="shared" si="7"/>
        <v>1.2752070169792625E-5</v>
      </c>
      <c r="AC33" s="8">
        <f t="shared" si="8"/>
        <v>1.366931042644195E-5</v>
      </c>
      <c r="AD33" s="8">
        <f t="shared" si="9"/>
        <v>1.2752070169792625E-5</v>
      </c>
      <c r="AE33" s="8">
        <f t="shared" si="10"/>
        <v>5.284276119246915E-5</v>
      </c>
      <c r="AF33" s="29">
        <f>IF(AND(ISNUMBER(Q64),Q64&gt;0),AE33/(Q64*10),"")</f>
        <v>1.1705371482803697E-3</v>
      </c>
      <c r="AG33" s="8">
        <f t="shared" si="11"/>
        <v>1.1537352177675222E-3</v>
      </c>
      <c r="AH33" s="8">
        <f t="shared" si="12"/>
        <v>1.0145630732720106</v>
      </c>
      <c r="AI33" s="8" t="str">
        <f t="shared" si="13"/>
        <v>Pass</v>
      </c>
    </row>
    <row r="34" spans="1:35" x14ac:dyDescent="0.25">
      <c r="A34" s="5" t="str">
        <f>'Raw data'!A34</f>
        <v>B09</v>
      </c>
      <c r="B34" s="34">
        <f>IF(SUM('Raw data'!$B$2:$B$385)&gt;4,IF(AND(ISNUMBER('Raw data'!$B34),'Raw data'!$B34&lt;40,'Raw data'!$B34&gt;0),'Raw data'!$B34,40),"")</f>
        <v>24.4</v>
      </c>
      <c r="D34" s="8" t="str">
        <f>'Sample library dilution'!A35</f>
        <v>G23</v>
      </c>
      <c r="E34" s="8" t="str">
        <f>'Sample library dilution'!B35</f>
        <v>G24</v>
      </c>
      <c r="F34" s="8" t="str">
        <f>'Sample library dilution'!C35</f>
        <v>H23</v>
      </c>
      <c r="G34" s="8" t="str">
        <f>'Sample library dilution'!D35</f>
        <v>H24</v>
      </c>
      <c r="H34" s="8" t="str">
        <f>'Sample library dilution'!E35</f>
        <v>library14 dilution2</v>
      </c>
      <c r="I34" s="8">
        <f>IF(ISNUMBER('Sample library dilution'!F35),'Sample library dilution'!F35,"")</f>
        <v>20000</v>
      </c>
      <c r="J34" s="8">
        <f t="shared" si="0"/>
        <v>15.6</v>
      </c>
      <c r="K34" s="8">
        <f t="shared" si="1"/>
        <v>15.7</v>
      </c>
      <c r="L34" s="8">
        <f t="shared" si="2"/>
        <v>15.6</v>
      </c>
      <c r="M34" s="8">
        <f t="shared" si="3"/>
        <v>15.7</v>
      </c>
      <c r="N34" s="8">
        <f t="shared" si="4"/>
        <v>15.649999999999999</v>
      </c>
      <c r="O34" s="30">
        <f t="shared" si="5"/>
        <v>5.7735026918962373E-2</v>
      </c>
      <c r="P34" s="8">
        <f t="shared" si="14"/>
        <v>-2.3453996983408745</v>
      </c>
      <c r="Q34" s="8">
        <f t="shared" si="15"/>
        <v>4.5144027483536246E-3</v>
      </c>
      <c r="R34" s="8">
        <f>Q34*I34*5*10^7*(183/'Library information'!G15)</f>
        <v>3755162286.1305156</v>
      </c>
      <c r="S34" s="28">
        <f>IF(AND(ISNUMBER('Library information'!G15),'Library information'!G15&gt;0),(I34*Q34*5*10^7)*10^18/(6.02*10^23)/100*25*(183/'Library information'!G15),"")</f>
        <v>1559.4527766322742</v>
      </c>
      <c r="T34" s="77">
        <f t="shared" si="16"/>
        <v>6237.8111065290959</v>
      </c>
      <c r="U34" s="40" t="str">
        <f>'Library information'!A31</f>
        <v>sample library 30</v>
      </c>
      <c r="V34" s="8" t="str">
        <f>'Library information'!B31</f>
        <v>O19</v>
      </c>
      <c r="W34" s="8" t="str">
        <f>'Library information'!C31</f>
        <v>O20</v>
      </c>
      <c r="X34" s="8" t="str">
        <f>'Library information'!D31</f>
        <v>P19</v>
      </c>
      <c r="Y34" s="8" t="str">
        <f>'Library information'!E31</f>
        <v>P20</v>
      </c>
      <c r="Z34" s="8">
        <f>'Library information'!F31</f>
        <v>6943</v>
      </c>
      <c r="AA34" s="8">
        <f t="shared" si="6"/>
        <v>1.366931042644195E-5</v>
      </c>
      <c r="AB34" s="8">
        <f t="shared" si="7"/>
        <v>1.2752070169792625E-5</v>
      </c>
      <c r="AC34" s="8">
        <f t="shared" si="8"/>
        <v>1.366931042644195E-5</v>
      </c>
      <c r="AD34" s="8">
        <f t="shared" si="9"/>
        <v>1.2752070169792625E-5</v>
      </c>
      <c r="AE34" s="8">
        <f t="shared" si="10"/>
        <v>5.284276119246915E-5</v>
      </c>
      <c r="AF34" s="29">
        <f>IF(AND(ISNUMBER(Q66),Q66&gt;0),AE34/(Q66*10),"")</f>
        <v>1.1705371482803697E-3</v>
      </c>
      <c r="AG34" s="8">
        <f t="shared" si="11"/>
        <v>1.1522396658504969E-3</v>
      </c>
      <c r="AH34" s="8">
        <f t="shared" si="12"/>
        <v>1.0158799275638257</v>
      </c>
      <c r="AI34" s="8" t="str">
        <f t="shared" si="13"/>
        <v>Pass</v>
      </c>
    </row>
    <row r="35" spans="1:35" x14ac:dyDescent="0.25">
      <c r="A35" s="5" t="str">
        <f>'Raw data'!A35</f>
        <v>B10</v>
      </c>
      <c r="B35" s="34">
        <f>IF(SUM('Raw data'!$B$2:$B$385)&gt;4,IF(AND(ISNUMBER('Raw data'!$B35),'Raw data'!$B35&lt;40,'Raw data'!$B35&gt;0),'Raw data'!$B35,40),"")</f>
        <v>24.5</v>
      </c>
      <c r="D35" s="8" t="str">
        <f>'Sample library dilution'!A36</f>
        <v>I03</v>
      </c>
      <c r="E35" s="8" t="str">
        <f>'Sample library dilution'!B36</f>
        <v>I04</v>
      </c>
      <c r="F35" s="8" t="str">
        <f>'Sample library dilution'!C36</f>
        <v>J03</v>
      </c>
      <c r="G35" s="8" t="str">
        <f>'Sample library dilution'!D36</f>
        <v>J04</v>
      </c>
      <c r="H35" s="8" t="str">
        <f>'Sample library dilution'!E36</f>
        <v>library15 dilution1</v>
      </c>
      <c r="I35" s="8">
        <f>IF(ISNUMBER('Sample library dilution'!F36),'Sample library dilution'!F36,"")</f>
        <v>2000</v>
      </c>
      <c r="J35" s="8">
        <f t="shared" si="0"/>
        <v>12.2</v>
      </c>
      <c r="K35" s="8">
        <f t="shared" si="1"/>
        <v>12.2</v>
      </c>
      <c r="L35" s="8">
        <f t="shared" si="2"/>
        <v>12.2</v>
      </c>
      <c r="M35" s="8">
        <f t="shared" si="3"/>
        <v>12.2</v>
      </c>
      <c r="N35" s="8">
        <f t="shared" si="4"/>
        <v>12.2</v>
      </c>
      <c r="O35" s="30">
        <f t="shared" si="5"/>
        <v>0</v>
      </c>
      <c r="P35" s="8">
        <f t="shared" si="14"/>
        <v>-1.3046757164404221</v>
      </c>
      <c r="Q35" s="8">
        <f t="shared" si="15"/>
        <v>4.958202769033155E-2</v>
      </c>
      <c r="R35" s="8">
        <f>Q35*I35*5*10^7*(183/'Library information'!G16)</f>
        <v>4124323212.4230337</v>
      </c>
      <c r="S35" s="28">
        <f>IF(AND(ISNUMBER('Library information'!G16),'Library information'!G16&gt;0),(I35*Q35*5*10^7)*10^18/(6.02*10^23)/100*25*(183/'Library information'!G16),"")</f>
        <v>1712.7588091457785</v>
      </c>
      <c r="T35" s="77">
        <f t="shared" si="16"/>
        <v>6851.0352365831131</v>
      </c>
    </row>
    <row r="36" spans="1:35" x14ac:dyDescent="0.25">
      <c r="A36" s="5" t="str">
        <f>'Raw data'!A36</f>
        <v>B11</v>
      </c>
      <c r="B36" s="34">
        <f>IF(SUM('Raw data'!$B$2:$B$385)&gt;4,IF(AND(ISNUMBER('Raw data'!$B36),'Raw data'!$B36&lt;40,'Raw data'!$B36&gt;0),'Raw data'!$B36,40),"")</f>
        <v>40</v>
      </c>
      <c r="D36" s="8" t="str">
        <f>'Sample library dilution'!A37</f>
        <v>I05</v>
      </c>
      <c r="E36" s="8" t="str">
        <f>'Sample library dilution'!B37</f>
        <v>I06</v>
      </c>
      <c r="F36" s="8" t="str">
        <f>'Sample library dilution'!C37</f>
        <v>J05</v>
      </c>
      <c r="G36" s="8" t="str">
        <f>'Sample library dilution'!D37</f>
        <v>J06</v>
      </c>
      <c r="H36" s="8" t="str">
        <f>'Sample library dilution'!E37</f>
        <v>library15 dilution2</v>
      </c>
      <c r="I36" s="8">
        <f>IF(ISNUMBER('Sample library dilution'!F37),'Sample library dilution'!F37,"")</f>
        <v>20000</v>
      </c>
      <c r="J36" s="8">
        <f t="shared" si="0"/>
        <v>15.6</v>
      </c>
      <c r="K36" s="8">
        <f t="shared" si="1"/>
        <v>15.7</v>
      </c>
      <c r="L36" s="8">
        <f t="shared" si="2"/>
        <v>15.6</v>
      </c>
      <c r="M36" s="8">
        <f t="shared" si="3"/>
        <v>15.7</v>
      </c>
      <c r="N36" s="8">
        <f t="shared" si="4"/>
        <v>15.649999999999999</v>
      </c>
      <c r="O36" s="30">
        <f t="shared" si="5"/>
        <v>5.7735026918962373E-2</v>
      </c>
      <c r="P36" s="8">
        <f t="shared" si="14"/>
        <v>-2.3453996983408745</v>
      </c>
      <c r="Q36" s="8">
        <f t="shared" si="15"/>
        <v>4.5144027483536246E-3</v>
      </c>
      <c r="R36" s="8">
        <f>Q36*I36*5*10^7*(183/'Library information'!G16)</f>
        <v>3755162286.1305156</v>
      </c>
      <c r="S36" s="28">
        <f>IF(AND(ISNUMBER('Library information'!G16),'Library information'!G16&gt;0),(I36*Q36*5*10^7)*10^18/(6.02*10^23)/100*25*(183/'Library information'!G16),"")</f>
        <v>1559.4527766322742</v>
      </c>
      <c r="T36" s="77">
        <f t="shared" si="16"/>
        <v>6237.8111065290959</v>
      </c>
    </row>
    <row r="37" spans="1:35" x14ac:dyDescent="0.25">
      <c r="A37" s="5" t="str">
        <f>'Raw data'!A37</f>
        <v>B12</v>
      </c>
      <c r="B37" s="34">
        <f>IF(SUM('Raw data'!$B$2:$B$385)&gt;4,IF(AND(ISNUMBER('Raw data'!$B37),'Raw data'!$B37&lt;40,'Raw data'!$B37&gt;0),'Raw data'!$B37,40),"")</f>
        <v>40</v>
      </c>
      <c r="D37" s="8" t="str">
        <f>'Sample library dilution'!A38</f>
        <v>I09</v>
      </c>
      <c r="E37" s="8" t="str">
        <f>'Sample library dilution'!B38</f>
        <v>I10</v>
      </c>
      <c r="F37" s="8" t="str">
        <f>'Sample library dilution'!C38</f>
        <v>J09</v>
      </c>
      <c r="G37" s="8" t="str">
        <f>'Sample library dilution'!D38</f>
        <v>J10</v>
      </c>
      <c r="H37" s="8" t="str">
        <f>'Sample library dilution'!E38</f>
        <v>library16 dilution1</v>
      </c>
      <c r="I37" s="8">
        <f>IF(ISNUMBER('Sample library dilution'!F38),'Sample library dilution'!F38,"")</f>
        <v>2000</v>
      </c>
      <c r="J37" s="8">
        <f t="shared" si="0"/>
        <v>12.2</v>
      </c>
      <c r="K37" s="8">
        <f t="shared" si="1"/>
        <v>12.2</v>
      </c>
      <c r="L37" s="8">
        <f t="shared" si="2"/>
        <v>12.2</v>
      </c>
      <c r="M37" s="8">
        <f t="shared" si="3"/>
        <v>12.2</v>
      </c>
      <c r="N37" s="8">
        <f t="shared" si="4"/>
        <v>12.2</v>
      </c>
      <c r="O37" s="30">
        <f t="shared" si="5"/>
        <v>0</v>
      </c>
      <c r="P37" s="8">
        <f t="shared" si="14"/>
        <v>-1.3046757164404221</v>
      </c>
      <c r="Q37" s="8">
        <f t="shared" si="15"/>
        <v>4.958202769033155E-2</v>
      </c>
      <c r="R37" s="8">
        <f>Q37*I37*5*10^7*(183/'Library information'!G17)</f>
        <v>4124323212.4230337</v>
      </c>
      <c r="S37" s="28">
        <f>IF(AND(ISNUMBER('Library information'!G17),'Library information'!G17&gt;0),(I37*Q37*5*10^7)*10^18/(6.02*10^23)/100*25*(183/'Library information'!G17),"")</f>
        <v>1712.7588091457785</v>
      </c>
      <c r="T37" s="77">
        <f t="shared" si="16"/>
        <v>6851.0352365831131</v>
      </c>
    </row>
    <row r="38" spans="1:35" x14ac:dyDescent="0.25">
      <c r="A38" s="5" t="str">
        <f>'Raw data'!A38</f>
        <v>B13</v>
      </c>
      <c r="B38" s="34">
        <f>IF(SUM('Raw data'!$B$2:$B$385)&gt;4,IF(AND(ISNUMBER('Raw data'!$B38),'Raw data'!$B38&lt;40,'Raw data'!$B38&gt;0),'Raw data'!$B38,40),"")</f>
        <v>24</v>
      </c>
      <c r="D38" s="8" t="str">
        <f>'Sample library dilution'!A39</f>
        <v>I11</v>
      </c>
      <c r="E38" s="8" t="str">
        <f>'Sample library dilution'!B39</f>
        <v>I12</v>
      </c>
      <c r="F38" s="8" t="str">
        <f>'Sample library dilution'!C39</f>
        <v>J11</v>
      </c>
      <c r="G38" s="8" t="str">
        <f>'Sample library dilution'!D39</f>
        <v>J12</v>
      </c>
      <c r="H38" s="8" t="str">
        <f>'Sample library dilution'!E39</f>
        <v>library16 dilution2</v>
      </c>
      <c r="I38" s="8">
        <f>IF(ISNUMBER('Sample library dilution'!F39),'Sample library dilution'!F39,"")</f>
        <v>20000</v>
      </c>
      <c r="J38" s="8">
        <f t="shared" si="0"/>
        <v>15.6</v>
      </c>
      <c r="K38" s="8">
        <f t="shared" si="1"/>
        <v>15.7</v>
      </c>
      <c r="L38" s="8">
        <f t="shared" si="2"/>
        <v>15.6</v>
      </c>
      <c r="M38" s="8">
        <f t="shared" si="3"/>
        <v>15.7</v>
      </c>
      <c r="N38" s="8">
        <f t="shared" si="4"/>
        <v>15.649999999999999</v>
      </c>
      <c r="O38" s="30">
        <f t="shared" si="5"/>
        <v>5.7735026918962373E-2</v>
      </c>
      <c r="P38" s="8">
        <f t="shared" si="14"/>
        <v>-2.3453996983408745</v>
      </c>
      <c r="Q38" s="8">
        <f t="shared" si="15"/>
        <v>4.5144027483536246E-3</v>
      </c>
      <c r="R38" s="8">
        <f>Q38*I38*5*10^7*(183/'Library information'!G17)</f>
        <v>3755162286.1305156</v>
      </c>
      <c r="S38" s="28">
        <f>IF(AND(ISNUMBER('Library information'!G17),'Library information'!G17&gt;0),(I38*Q38*5*10^7)*10^18/(6.02*10^23)/100*25*(183/'Library information'!G17),"")</f>
        <v>1559.4527766322742</v>
      </c>
      <c r="T38" s="77">
        <f t="shared" si="16"/>
        <v>6237.8111065290959</v>
      </c>
    </row>
    <row r="39" spans="1:35" x14ac:dyDescent="0.25">
      <c r="A39" s="5" t="str">
        <f>'Raw data'!A39</f>
        <v>B14</v>
      </c>
      <c r="B39" s="34">
        <f>IF(SUM('Raw data'!$B$2:$B$385)&gt;4,IF(AND(ISNUMBER('Raw data'!$B39),'Raw data'!$B39&lt;40,'Raw data'!$B39&gt;0),'Raw data'!$B39,40),"")</f>
        <v>24.1</v>
      </c>
      <c r="D39" s="8" t="str">
        <f>'Sample library dilution'!A40</f>
        <v>I15</v>
      </c>
      <c r="E39" s="8" t="str">
        <f>'Sample library dilution'!B40</f>
        <v>I16</v>
      </c>
      <c r="F39" s="8" t="str">
        <f>'Sample library dilution'!C40</f>
        <v>J15</v>
      </c>
      <c r="G39" s="8" t="str">
        <f>'Sample library dilution'!D40</f>
        <v>J16</v>
      </c>
      <c r="H39" s="8" t="str">
        <f>'Sample library dilution'!E40</f>
        <v>library17dilution1</v>
      </c>
      <c r="I39" s="8">
        <f>IF(ISNUMBER('Sample library dilution'!F40),'Sample library dilution'!F40,"")</f>
        <v>2000</v>
      </c>
      <c r="J39" s="8">
        <f t="shared" si="0"/>
        <v>12.2</v>
      </c>
      <c r="K39" s="8">
        <f t="shared" si="1"/>
        <v>12.2</v>
      </c>
      <c r="L39" s="8">
        <f t="shared" si="2"/>
        <v>12.2</v>
      </c>
      <c r="M39" s="8">
        <f t="shared" si="3"/>
        <v>12.2</v>
      </c>
      <c r="N39" s="8">
        <f t="shared" si="4"/>
        <v>12.2</v>
      </c>
      <c r="O39" s="30">
        <f t="shared" si="5"/>
        <v>0</v>
      </c>
      <c r="P39" s="8">
        <f t="shared" ref="P39:P102" si="17">(N39-$V$2)/$U$2</f>
        <v>-1.3046757164404221</v>
      </c>
      <c r="Q39" s="8">
        <f t="shared" si="15"/>
        <v>4.958202769033155E-2</v>
      </c>
      <c r="R39" s="8">
        <f>Q39*I39*5*10^7*(183/'Library information'!G18)</f>
        <v>4124323212.4230337</v>
      </c>
      <c r="S39" s="28">
        <f>IF(AND(ISNUMBER('Library information'!G18),'Library information'!G18&gt;0),(I39*Q39*5*10^7)*10^18/(6.02*10^23)/100*25*(183/'Library information'!G18),"")</f>
        <v>1712.7588091457785</v>
      </c>
      <c r="T39" s="77">
        <f t="shared" si="16"/>
        <v>6851.0352365831131</v>
      </c>
    </row>
    <row r="40" spans="1:35" x14ac:dyDescent="0.25">
      <c r="A40" s="5" t="str">
        <f>'Raw data'!A40</f>
        <v>B15</v>
      </c>
      <c r="B40" s="34">
        <f>IF(SUM('Raw data'!$B$2:$B$385)&gt;4,IF(AND(ISNUMBER('Raw data'!$B40),'Raw data'!$B40&lt;40,'Raw data'!$B40&gt;0),'Raw data'!$B40,40),"")</f>
        <v>12.2</v>
      </c>
      <c r="D40" s="8" t="str">
        <f>'Sample library dilution'!A41</f>
        <v>I17</v>
      </c>
      <c r="E40" s="8" t="str">
        <f>'Sample library dilution'!B41</f>
        <v>I18</v>
      </c>
      <c r="F40" s="8" t="str">
        <f>'Sample library dilution'!C41</f>
        <v>J17</v>
      </c>
      <c r="G40" s="8" t="str">
        <f>'Sample library dilution'!D41</f>
        <v>J18</v>
      </c>
      <c r="H40" s="8" t="str">
        <f>'Sample library dilution'!E41</f>
        <v>library17 dilution2</v>
      </c>
      <c r="I40" s="8">
        <f>IF(ISNUMBER('Sample library dilution'!F41),'Sample library dilution'!F41,"")</f>
        <v>20000</v>
      </c>
      <c r="J40" s="8">
        <f t="shared" si="0"/>
        <v>15.6</v>
      </c>
      <c r="K40" s="8">
        <f t="shared" si="1"/>
        <v>15.7</v>
      </c>
      <c r="L40" s="8">
        <f t="shared" si="2"/>
        <v>15.6</v>
      </c>
      <c r="M40" s="8">
        <f t="shared" si="3"/>
        <v>15.7</v>
      </c>
      <c r="N40" s="8">
        <f t="shared" si="4"/>
        <v>15.649999999999999</v>
      </c>
      <c r="O40" s="30">
        <f t="shared" si="5"/>
        <v>5.7735026918962373E-2</v>
      </c>
      <c r="P40" s="8">
        <f t="shared" si="17"/>
        <v>-2.3453996983408745</v>
      </c>
      <c r="Q40" s="8">
        <f t="shared" si="15"/>
        <v>4.5144027483536246E-3</v>
      </c>
      <c r="R40" s="8">
        <f>Q40*I40*5*10^7*(183/'Library information'!G18)</f>
        <v>3755162286.1305156</v>
      </c>
      <c r="S40" s="28">
        <f>IF(AND(ISNUMBER('Library information'!G18),'Library information'!G18&gt;0),(I40*Q40*5*10^7)*10^18/(6.02*10^23)/100*25*(183/'Library information'!G18),"")</f>
        <v>1559.4527766322742</v>
      </c>
      <c r="T40" s="77">
        <f t="shared" si="16"/>
        <v>6237.8111065290959</v>
      </c>
    </row>
    <row r="41" spans="1:35" x14ac:dyDescent="0.25">
      <c r="A41" s="5" t="str">
        <f>'Raw data'!A41</f>
        <v>B16</v>
      </c>
      <c r="B41" s="34">
        <f>IF(SUM('Raw data'!$B$2:$B$385)&gt;4,IF(AND(ISNUMBER('Raw data'!$B41),'Raw data'!$B41&lt;40,'Raw data'!$B41&gt;0),'Raw data'!$B41,40),"")</f>
        <v>12.2</v>
      </c>
      <c r="D41" s="8" t="str">
        <f>'Sample library dilution'!A42</f>
        <v>I21</v>
      </c>
      <c r="E41" s="8" t="str">
        <f>'Sample library dilution'!B42</f>
        <v>I22</v>
      </c>
      <c r="F41" s="8" t="str">
        <f>'Sample library dilution'!C42</f>
        <v>J21</v>
      </c>
      <c r="G41" s="8" t="str">
        <f>'Sample library dilution'!D42</f>
        <v>J22</v>
      </c>
      <c r="H41" s="8" t="str">
        <f>'Sample library dilution'!E42</f>
        <v>library18 dilution1</v>
      </c>
      <c r="I41" s="8">
        <f>IF(ISNUMBER('Sample library dilution'!F42),'Sample library dilution'!F42,"")</f>
        <v>2000</v>
      </c>
      <c r="J41" s="8">
        <f t="shared" si="0"/>
        <v>12.2</v>
      </c>
      <c r="K41" s="8">
        <f t="shared" si="1"/>
        <v>12.2</v>
      </c>
      <c r="L41" s="8">
        <f t="shared" si="2"/>
        <v>12.2</v>
      </c>
      <c r="M41" s="8">
        <f t="shared" si="3"/>
        <v>12.2</v>
      </c>
      <c r="N41" s="8">
        <f t="shared" si="4"/>
        <v>12.2</v>
      </c>
      <c r="O41" s="30">
        <f t="shared" si="5"/>
        <v>0</v>
      </c>
      <c r="P41" s="8">
        <f t="shared" si="17"/>
        <v>-1.3046757164404221</v>
      </c>
      <c r="Q41" s="8">
        <f t="shared" si="15"/>
        <v>4.958202769033155E-2</v>
      </c>
      <c r="R41" s="8">
        <f>Q41*I41*5*10^7*(183/'Library information'!G19)</f>
        <v>4124323212.4230337</v>
      </c>
      <c r="S41" s="28">
        <f>IF(AND(ISNUMBER('Library information'!G19),'Library information'!G19&gt;0),(I41*Q41*5*10^7)*10^18/(6.02*10^23)/100*25*(183/'Library information'!G19),"")</f>
        <v>1712.7588091457785</v>
      </c>
      <c r="T41" s="77">
        <f t="shared" si="16"/>
        <v>6851.0352365831131</v>
      </c>
    </row>
    <row r="42" spans="1:35" x14ac:dyDescent="0.25">
      <c r="A42" s="5" t="str">
        <f>'Raw data'!A42</f>
        <v>B17</v>
      </c>
      <c r="B42" s="34">
        <f>IF(SUM('Raw data'!$B$2:$B$385)&gt;4,IF(AND(ISNUMBER('Raw data'!$B42),'Raw data'!$B42&lt;40,'Raw data'!$B42&gt;0),'Raw data'!$B42,40),"")</f>
        <v>15.6</v>
      </c>
      <c r="D42" s="8" t="str">
        <f>'Sample library dilution'!A43</f>
        <v>I23</v>
      </c>
      <c r="E42" s="8" t="str">
        <f>'Sample library dilution'!B43</f>
        <v>I24</v>
      </c>
      <c r="F42" s="8" t="str">
        <f>'Sample library dilution'!C43</f>
        <v>J23</v>
      </c>
      <c r="G42" s="8" t="str">
        <f>'Sample library dilution'!D43</f>
        <v>J24</v>
      </c>
      <c r="H42" s="8" t="str">
        <f>'Sample library dilution'!E43</f>
        <v>library18 dilution2</v>
      </c>
      <c r="I42" s="8">
        <f>IF(ISNUMBER('Sample library dilution'!F43),'Sample library dilution'!F43,"")</f>
        <v>20000</v>
      </c>
      <c r="J42" s="8">
        <f t="shared" si="0"/>
        <v>15.6</v>
      </c>
      <c r="K42" s="8">
        <f t="shared" si="1"/>
        <v>15.7</v>
      </c>
      <c r="L42" s="8">
        <f t="shared" si="2"/>
        <v>15.6</v>
      </c>
      <c r="M42" s="8">
        <f t="shared" si="3"/>
        <v>15.7</v>
      </c>
      <c r="N42" s="8">
        <f t="shared" si="4"/>
        <v>15.649999999999999</v>
      </c>
      <c r="O42" s="30">
        <f t="shared" si="5"/>
        <v>5.7735026918962373E-2</v>
      </c>
      <c r="P42" s="8">
        <f t="shared" si="17"/>
        <v>-2.3453996983408745</v>
      </c>
      <c r="Q42" s="8">
        <f t="shared" si="15"/>
        <v>4.5144027483536246E-3</v>
      </c>
      <c r="R42" s="8">
        <f>Q42*I42*5*10^7*(183/'Library information'!G19)</f>
        <v>3755162286.1305156</v>
      </c>
      <c r="S42" s="28">
        <f>IF(AND(ISNUMBER('Library information'!G19),'Library information'!G19&gt;0),(I42*Q42*5*10^7)*10^18/(6.02*10^23)/100*25*(183/'Library information'!G19),"")</f>
        <v>1559.4527766322742</v>
      </c>
      <c r="T42" s="77">
        <f t="shared" si="16"/>
        <v>6237.8111065290959</v>
      </c>
    </row>
    <row r="43" spans="1:35" x14ac:dyDescent="0.25">
      <c r="A43" s="5" t="str">
        <f>'Raw data'!A43</f>
        <v>B18</v>
      </c>
      <c r="B43" s="34">
        <f>IF(SUM('Raw data'!$B$2:$B$385)&gt;4,IF(AND(ISNUMBER('Raw data'!$B43),'Raw data'!$B43&lt;40,'Raw data'!$B43&gt;0),'Raw data'!$B43,40),"")</f>
        <v>15.7</v>
      </c>
      <c r="D43" s="8" t="str">
        <f>'Sample library dilution'!A44</f>
        <v>K03</v>
      </c>
      <c r="E43" s="8" t="str">
        <f>'Sample library dilution'!B44</f>
        <v>K04</v>
      </c>
      <c r="F43" s="8" t="str">
        <f>'Sample library dilution'!C44</f>
        <v>L03</v>
      </c>
      <c r="G43" s="8" t="str">
        <f>'Sample library dilution'!D44</f>
        <v>L04</v>
      </c>
      <c r="H43" s="8" t="str">
        <f>'Sample library dilution'!E44</f>
        <v>library19 dilution1</v>
      </c>
      <c r="I43" s="8">
        <f>IF(ISNUMBER('Sample library dilution'!F44),'Sample library dilution'!F44,"")</f>
        <v>2000</v>
      </c>
      <c r="J43" s="8">
        <f t="shared" si="0"/>
        <v>12.2</v>
      </c>
      <c r="K43" s="8">
        <f t="shared" si="1"/>
        <v>12.2</v>
      </c>
      <c r="L43" s="8">
        <f t="shared" si="2"/>
        <v>12.2</v>
      </c>
      <c r="M43" s="8">
        <f t="shared" si="3"/>
        <v>12.2</v>
      </c>
      <c r="N43" s="8">
        <f t="shared" si="4"/>
        <v>12.2</v>
      </c>
      <c r="O43" s="30">
        <f t="shared" si="5"/>
        <v>0</v>
      </c>
      <c r="P43" s="8">
        <f t="shared" si="17"/>
        <v>-1.3046757164404221</v>
      </c>
      <c r="Q43" s="8">
        <f t="shared" si="15"/>
        <v>4.958202769033155E-2</v>
      </c>
      <c r="R43" s="8">
        <f>Q43*I43*5*10^7*(183/'Library information'!G20)</f>
        <v>4124323212.4230337</v>
      </c>
      <c r="S43" s="28">
        <f>IF(AND(ISNUMBER('Library information'!G20),'Library information'!G20&gt;0),(I43*Q43*5*10^7)*10^18/(6.02*10^23)/100*25*(183/'Library information'!G20),"")</f>
        <v>1712.7588091457785</v>
      </c>
      <c r="T43" s="77">
        <f t="shared" si="16"/>
        <v>6851.0352365831131</v>
      </c>
    </row>
    <row r="44" spans="1:35" x14ac:dyDescent="0.25">
      <c r="A44" s="5" t="str">
        <f>'Raw data'!A44</f>
        <v>B19</v>
      </c>
      <c r="B44" s="34">
        <f>IF(SUM('Raw data'!$B$2:$B$385)&gt;4,IF(AND(ISNUMBER('Raw data'!$B44),'Raw data'!$B44&lt;40,'Raw data'!$B44&gt;0),'Raw data'!$B44,40),"")</f>
        <v>24</v>
      </c>
      <c r="D44" s="8" t="str">
        <f>'Sample library dilution'!A45</f>
        <v>K05</v>
      </c>
      <c r="E44" s="8" t="str">
        <f>'Sample library dilution'!B45</f>
        <v>K06</v>
      </c>
      <c r="F44" s="8" t="str">
        <f>'Sample library dilution'!C45</f>
        <v>L05</v>
      </c>
      <c r="G44" s="8" t="str">
        <f>'Sample library dilution'!D45</f>
        <v>L06</v>
      </c>
      <c r="H44" s="8" t="str">
        <f>'Sample library dilution'!E45</f>
        <v>library19 dilution2</v>
      </c>
      <c r="I44" s="8">
        <f>IF(ISNUMBER('Sample library dilution'!F45),'Sample library dilution'!F45,"")</f>
        <v>20000</v>
      </c>
      <c r="J44" s="8">
        <f t="shared" si="0"/>
        <v>15.6</v>
      </c>
      <c r="K44" s="8">
        <f t="shared" si="1"/>
        <v>15.7</v>
      </c>
      <c r="L44" s="8">
        <f t="shared" si="2"/>
        <v>15.6</v>
      </c>
      <c r="M44" s="8">
        <f t="shared" si="3"/>
        <v>15.7</v>
      </c>
      <c r="N44" s="8">
        <f t="shared" si="4"/>
        <v>15.649999999999999</v>
      </c>
      <c r="O44" s="30">
        <f t="shared" si="5"/>
        <v>5.7735026918962373E-2</v>
      </c>
      <c r="P44" s="8">
        <f t="shared" si="17"/>
        <v>-2.3453996983408745</v>
      </c>
      <c r="Q44" s="8">
        <f t="shared" si="15"/>
        <v>4.5144027483536246E-3</v>
      </c>
      <c r="R44" s="8">
        <f>Q44*I44*5*10^7*(183/'Library information'!G20)</f>
        <v>3755162286.1305156</v>
      </c>
      <c r="S44" s="28">
        <f>IF(AND(ISNUMBER('Library information'!G20),'Library information'!G20&gt;0),(I44*Q44*5*10^7)*10^18/(6.02*10^23)/100*25*(183/'Library information'!G20),"")</f>
        <v>1559.4527766322742</v>
      </c>
      <c r="T44" s="77">
        <f t="shared" si="16"/>
        <v>6237.8111065290959</v>
      </c>
    </row>
    <row r="45" spans="1:35" x14ac:dyDescent="0.25">
      <c r="A45" s="5" t="str">
        <f>'Raw data'!A45</f>
        <v>B20</v>
      </c>
      <c r="B45" s="34">
        <f>IF(SUM('Raw data'!$B$2:$B$385)&gt;4,IF(AND(ISNUMBER('Raw data'!$B45),'Raw data'!$B45&lt;40,'Raw data'!$B45&gt;0),'Raw data'!$B45,40),"")</f>
        <v>24.1</v>
      </c>
      <c r="D45" s="8" t="str">
        <f>'Sample library dilution'!A46</f>
        <v>K09</v>
      </c>
      <c r="E45" s="8" t="str">
        <f>'Sample library dilution'!B46</f>
        <v>K10</v>
      </c>
      <c r="F45" s="8" t="str">
        <f>'Sample library dilution'!C46</f>
        <v>L09</v>
      </c>
      <c r="G45" s="8" t="str">
        <f>'Sample library dilution'!D46</f>
        <v>L10</v>
      </c>
      <c r="H45" s="8" t="str">
        <f>'Sample library dilution'!E46</f>
        <v>library20 dilution1</v>
      </c>
      <c r="I45" s="8">
        <f>IF(ISNUMBER('Sample library dilution'!F46),'Sample library dilution'!F46,"")</f>
        <v>2000</v>
      </c>
      <c r="J45" s="8">
        <f t="shared" si="0"/>
        <v>12.2</v>
      </c>
      <c r="K45" s="8">
        <f t="shared" si="1"/>
        <v>12.2</v>
      </c>
      <c r="L45" s="8">
        <f t="shared" si="2"/>
        <v>12.2</v>
      </c>
      <c r="M45" s="8">
        <f t="shared" si="3"/>
        <v>12.2</v>
      </c>
      <c r="N45" s="8">
        <f t="shared" si="4"/>
        <v>12.2</v>
      </c>
      <c r="O45" s="30">
        <f t="shared" si="5"/>
        <v>0</v>
      </c>
      <c r="P45" s="8">
        <f t="shared" si="17"/>
        <v>-1.3046757164404221</v>
      </c>
      <c r="Q45" s="8">
        <f t="shared" si="15"/>
        <v>4.958202769033155E-2</v>
      </c>
      <c r="R45" s="8">
        <f>Q45*I45*5*10^7*(183/'Library information'!G21)</f>
        <v>4124323212.4230337</v>
      </c>
      <c r="S45" s="28">
        <f>IF(AND(ISNUMBER('Library information'!G21),'Library information'!G21&gt;0),(I45*Q45*5*10^7)*10^18/(6.02*10^23)/100*25*(183/'Library information'!G21),"")</f>
        <v>1712.7588091457785</v>
      </c>
      <c r="T45" s="77">
        <f t="shared" si="16"/>
        <v>6851.0352365831131</v>
      </c>
    </row>
    <row r="46" spans="1:35" x14ac:dyDescent="0.25">
      <c r="A46" s="5" t="str">
        <f>'Raw data'!A46</f>
        <v>B21</v>
      </c>
      <c r="B46" s="34">
        <f>IF(SUM('Raw data'!$B$2:$B$385)&gt;4,IF(AND(ISNUMBER('Raw data'!$B46),'Raw data'!$B46&lt;40,'Raw data'!$B46&gt;0),'Raw data'!$B46,40),"")</f>
        <v>12.2</v>
      </c>
      <c r="D46" s="8" t="str">
        <f>'Sample library dilution'!A47</f>
        <v>K11</v>
      </c>
      <c r="E46" s="8" t="str">
        <f>'Sample library dilution'!B47</f>
        <v>K12</v>
      </c>
      <c r="F46" s="8" t="str">
        <f>'Sample library dilution'!C47</f>
        <v>L11</v>
      </c>
      <c r="G46" s="8" t="str">
        <f>'Sample library dilution'!D47</f>
        <v>L12</v>
      </c>
      <c r="H46" s="8" t="str">
        <f>'Sample library dilution'!E47</f>
        <v>library20 dilution2</v>
      </c>
      <c r="I46" s="8">
        <f>IF(ISNUMBER('Sample library dilution'!F47),'Sample library dilution'!F47,"")</f>
        <v>20000</v>
      </c>
      <c r="J46" s="8">
        <f t="shared" si="0"/>
        <v>15.6</v>
      </c>
      <c r="K46" s="8">
        <f t="shared" si="1"/>
        <v>15.7</v>
      </c>
      <c r="L46" s="8">
        <f t="shared" si="2"/>
        <v>15.6</v>
      </c>
      <c r="M46" s="8">
        <f t="shared" si="3"/>
        <v>15.7</v>
      </c>
      <c r="N46" s="8">
        <f t="shared" si="4"/>
        <v>15.649999999999999</v>
      </c>
      <c r="O46" s="30">
        <f t="shared" si="5"/>
        <v>5.7735026918962373E-2</v>
      </c>
      <c r="P46" s="8">
        <f t="shared" si="17"/>
        <v>-2.3453996983408745</v>
      </c>
      <c r="Q46" s="8">
        <f t="shared" si="15"/>
        <v>4.5144027483536246E-3</v>
      </c>
      <c r="R46" s="8">
        <f>Q46*I46*5*10^7*(183/'Library information'!G21)</f>
        <v>3755162286.1305156</v>
      </c>
      <c r="S46" s="28">
        <f>IF(AND(ISNUMBER('Library information'!G21),'Library information'!G21&gt;0),(I46*Q46*5*10^7)*10^18/(6.02*10^23)/100*25*(183/'Library information'!G21),"")</f>
        <v>1559.4527766322742</v>
      </c>
      <c r="T46" s="77">
        <f t="shared" si="16"/>
        <v>6237.8111065290959</v>
      </c>
    </row>
    <row r="47" spans="1:35" x14ac:dyDescent="0.25">
      <c r="A47" s="5" t="str">
        <f>'Raw data'!A47</f>
        <v>B22</v>
      </c>
      <c r="B47" s="34">
        <f>IF(SUM('Raw data'!$B$2:$B$385)&gt;4,IF(AND(ISNUMBER('Raw data'!$B47),'Raw data'!$B47&lt;40,'Raw data'!$B47&gt;0),'Raw data'!$B47,40),"")</f>
        <v>12.2</v>
      </c>
      <c r="D47" s="8" t="str">
        <f>'Sample library dilution'!A48</f>
        <v>K15</v>
      </c>
      <c r="E47" s="8" t="str">
        <f>'Sample library dilution'!B48</f>
        <v>K16</v>
      </c>
      <c r="F47" s="8" t="str">
        <f>'Sample library dilution'!C48</f>
        <v>L15</v>
      </c>
      <c r="G47" s="8" t="str">
        <f>'Sample library dilution'!D48</f>
        <v>L16</v>
      </c>
      <c r="H47" s="8" t="str">
        <f>'Sample library dilution'!E48</f>
        <v>library21dilution1</v>
      </c>
      <c r="I47" s="8">
        <f>IF(ISNUMBER('Sample library dilution'!F48),'Sample library dilution'!F48,"")</f>
        <v>2000</v>
      </c>
      <c r="J47" s="8">
        <f t="shared" si="0"/>
        <v>12.2</v>
      </c>
      <c r="K47" s="8">
        <f t="shared" si="1"/>
        <v>12.2</v>
      </c>
      <c r="L47" s="8">
        <f t="shared" si="2"/>
        <v>12.2</v>
      </c>
      <c r="M47" s="8">
        <f t="shared" si="3"/>
        <v>12.2</v>
      </c>
      <c r="N47" s="8">
        <f t="shared" si="4"/>
        <v>12.2</v>
      </c>
      <c r="O47" s="30">
        <f t="shared" si="5"/>
        <v>0</v>
      </c>
      <c r="P47" s="8">
        <f t="shared" si="17"/>
        <v>-1.3046757164404221</v>
      </c>
      <c r="Q47" s="8">
        <f t="shared" si="15"/>
        <v>4.958202769033155E-2</v>
      </c>
      <c r="R47" s="8">
        <f>Q47*I47*5*10^7*(183/'Library information'!G22)</f>
        <v>4124323212.4230337</v>
      </c>
      <c r="S47" s="28">
        <f>IF(AND(ISNUMBER('Library information'!G22),'Library information'!G22&gt;0),(I47*Q47*5*10^7)*10^18/(6.02*10^23)/100*25*(183/'Library information'!G22),"")</f>
        <v>1712.7588091457785</v>
      </c>
      <c r="T47" s="77">
        <f t="shared" si="16"/>
        <v>6851.0352365831131</v>
      </c>
    </row>
    <row r="48" spans="1:35" x14ac:dyDescent="0.25">
      <c r="A48" s="5" t="str">
        <f>'Raw data'!A48</f>
        <v>B23</v>
      </c>
      <c r="B48" s="34">
        <f>IF(SUM('Raw data'!$B$2:$B$385)&gt;4,IF(AND(ISNUMBER('Raw data'!$B48),'Raw data'!$B48&lt;40,'Raw data'!$B48&gt;0),'Raw data'!$B48,40),"")</f>
        <v>15.6</v>
      </c>
      <c r="D48" s="8" t="str">
        <f>'Sample library dilution'!A49</f>
        <v>K17</v>
      </c>
      <c r="E48" s="8" t="str">
        <f>'Sample library dilution'!B49</f>
        <v>K18</v>
      </c>
      <c r="F48" s="8" t="str">
        <f>'Sample library dilution'!C49</f>
        <v>L17</v>
      </c>
      <c r="G48" s="8" t="str">
        <f>'Sample library dilution'!D49</f>
        <v>L18</v>
      </c>
      <c r="H48" s="8" t="str">
        <f>'Sample library dilution'!E49</f>
        <v>library21 dilution2</v>
      </c>
      <c r="I48" s="8">
        <f>IF(ISNUMBER('Sample library dilution'!F49),'Sample library dilution'!F49,"")</f>
        <v>20000</v>
      </c>
      <c r="J48" s="8">
        <f t="shared" si="0"/>
        <v>15.6</v>
      </c>
      <c r="K48" s="8">
        <f t="shared" si="1"/>
        <v>15.7</v>
      </c>
      <c r="L48" s="8">
        <f t="shared" si="2"/>
        <v>15.6</v>
      </c>
      <c r="M48" s="8">
        <f t="shared" si="3"/>
        <v>15.7</v>
      </c>
      <c r="N48" s="8">
        <f t="shared" si="4"/>
        <v>15.649999999999999</v>
      </c>
      <c r="O48" s="30">
        <f t="shared" si="5"/>
        <v>5.7735026918962373E-2</v>
      </c>
      <c r="P48" s="8">
        <f t="shared" si="17"/>
        <v>-2.3453996983408745</v>
      </c>
      <c r="Q48" s="8">
        <f t="shared" si="15"/>
        <v>4.5144027483536246E-3</v>
      </c>
      <c r="R48" s="8">
        <f>Q48*I48*5*10^7*(183/'Library information'!G22)</f>
        <v>3755162286.1305156</v>
      </c>
      <c r="S48" s="28">
        <f>IF(AND(ISNUMBER('Library information'!G22),'Library information'!G22&gt;0),(I48*Q48*5*10^7)*10^18/(6.02*10^23)/100*25*(183/'Library information'!G22),"")</f>
        <v>1559.4527766322742</v>
      </c>
      <c r="T48" s="77">
        <f t="shared" si="16"/>
        <v>6237.8111065290959</v>
      </c>
    </row>
    <row r="49" spans="1:20" x14ac:dyDescent="0.25">
      <c r="A49" s="5" t="str">
        <f>'Raw data'!A49</f>
        <v>B24</v>
      </c>
      <c r="B49" s="34">
        <f>IF(SUM('Raw data'!$B$2:$B$385)&gt;4,IF(AND(ISNUMBER('Raw data'!$B49),'Raw data'!$B49&lt;40,'Raw data'!$B49&gt;0),'Raw data'!$B49,40),"")</f>
        <v>15.7</v>
      </c>
      <c r="D49" s="8" t="str">
        <f>'Sample library dilution'!A50</f>
        <v>K21</v>
      </c>
      <c r="E49" s="8" t="str">
        <f>'Sample library dilution'!B50</f>
        <v>K22</v>
      </c>
      <c r="F49" s="8" t="str">
        <f>'Sample library dilution'!C50</f>
        <v>L21</v>
      </c>
      <c r="G49" s="8" t="str">
        <f>'Sample library dilution'!D50</f>
        <v>L22</v>
      </c>
      <c r="H49" s="8" t="str">
        <f>'Sample library dilution'!E50</f>
        <v>library22 dilution1</v>
      </c>
      <c r="I49" s="8">
        <f>IF(ISNUMBER('Sample library dilution'!F50),'Sample library dilution'!F50,"")</f>
        <v>2000</v>
      </c>
      <c r="J49" s="8">
        <f t="shared" si="0"/>
        <v>12.2</v>
      </c>
      <c r="K49" s="8">
        <f t="shared" si="1"/>
        <v>12.2</v>
      </c>
      <c r="L49" s="8">
        <f t="shared" si="2"/>
        <v>12.2</v>
      </c>
      <c r="M49" s="8">
        <f t="shared" si="3"/>
        <v>12.2</v>
      </c>
      <c r="N49" s="8">
        <f t="shared" si="4"/>
        <v>12.2</v>
      </c>
      <c r="O49" s="30">
        <f t="shared" si="5"/>
        <v>0</v>
      </c>
      <c r="P49" s="8">
        <f t="shared" si="17"/>
        <v>-1.3046757164404221</v>
      </c>
      <c r="Q49" s="8">
        <f t="shared" si="15"/>
        <v>4.958202769033155E-2</v>
      </c>
      <c r="R49" s="8">
        <f>Q49*I49*5*10^7*(183/'Library information'!G23)</f>
        <v>4124323212.4230337</v>
      </c>
      <c r="S49" s="28">
        <f>IF(AND(ISNUMBER('Library information'!G23),'Library information'!G23&gt;0),(I49*Q49*5*10^7)*10^18/(6.02*10^23)/100*25*(183/'Library information'!G23),"")</f>
        <v>1712.7588091457785</v>
      </c>
      <c r="T49" s="77">
        <f t="shared" si="16"/>
        <v>6851.0352365831131</v>
      </c>
    </row>
    <row r="50" spans="1:20" x14ac:dyDescent="0.25">
      <c r="A50" s="5" t="str">
        <f>'Raw data'!A50</f>
        <v>C01</v>
      </c>
      <c r="B50" s="34">
        <f>IF(SUM('Raw data'!$B$2:$B$385)&gt;4,IF(AND(ISNUMBER('Raw data'!$B50),'Raw data'!$B50&lt;40,'Raw data'!$B50&gt;0),'Raw data'!$B50,40),"")</f>
        <v>24</v>
      </c>
      <c r="D50" s="8" t="str">
        <f>'Sample library dilution'!A51</f>
        <v>K23</v>
      </c>
      <c r="E50" s="8" t="str">
        <f>'Sample library dilution'!B51</f>
        <v>K24</v>
      </c>
      <c r="F50" s="8" t="str">
        <f>'Sample library dilution'!C51</f>
        <v>L23</v>
      </c>
      <c r="G50" s="8" t="str">
        <f>'Sample library dilution'!D51</f>
        <v>L24</v>
      </c>
      <c r="H50" s="8" t="str">
        <f>'Sample library dilution'!E51</f>
        <v>library22 dilution2</v>
      </c>
      <c r="I50" s="8">
        <f>IF(ISNUMBER('Sample library dilution'!F51),'Sample library dilution'!F51,"")</f>
        <v>20000</v>
      </c>
      <c r="J50" s="8">
        <f t="shared" si="0"/>
        <v>15.6</v>
      </c>
      <c r="K50" s="8">
        <f t="shared" si="1"/>
        <v>15.7</v>
      </c>
      <c r="L50" s="8">
        <f t="shared" si="2"/>
        <v>15.6</v>
      </c>
      <c r="M50" s="8">
        <f t="shared" si="3"/>
        <v>15.7</v>
      </c>
      <c r="N50" s="8">
        <f t="shared" si="4"/>
        <v>15.649999999999999</v>
      </c>
      <c r="O50" s="30">
        <f t="shared" si="5"/>
        <v>5.7735026918962373E-2</v>
      </c>
      <c r="P50" s="8">
        <f t="shared" si="17"/>
        <v>-2.3453996983408745</v>
      </c>
      <c r="Q50" s="8">
        <f t="shared" si="15"/>
        <v>4.5144027483536246E-3</v>
      </c>
      <c r="R50" s="8">
        <f>Q50*I50*5*10^7*(183/'Library information'!G23)</f>
        <v>3755162286.1305156</v>
      </c>
      <c r="S50" s="28">
        <f>IF(AND(ISNUMBER('Library information'!G23),'Library information'!G23&gt;0),(I50*Q50*5*10^7)*10^18/(6.02*10^23)/100*25*(183/'Library information'!G23),"")</f>
        <v>1559.4527766322742</v>
      </c>
      <c r="T50" s="77">
        <f t="shared" si="16"/>
        <v>6237.8111065290959</v>
      </c>
    </row>
    <row r="51" spans="1:20" x14ac:dyDescent="0.25">
      <c r="A51" s="5" t="str">
        <f>'Raw data'!A51</f>
        <v>C02</v>
      </c>
      <c r="B51" s="34">
        <f>IF(SUM('Raw data'!$B$2:$B$385)&gt;4,IF(AND(ISNUMBER('Raw data'!$B51),'Raw data'!$B51&lt;40,'Raw data'!$B51&gt;0),'Raw data'!$B51,40),"")</f>
        <v>24.1</v>
      </c>
      <c r="D51" s="8" t="str">
        <f>'Sample library dilution'!A52</f>
        <v>M03</v>
      </c>
      <c r="E51" s="8" t="str">
        <f>'Sample library dilution'!B52</f>
        <v>M04</v>
      </c>
      <c r="F51" s="8" t="str">
        <f>'Sample library dilution'!C52</f>
        <v>N03</v>
      </c>
      <c r="G51" s="8" t="str">
        <f>'Sample library dilution'!D52</f>
        <v>N04</v>
      </c>
      <c r="H51" s="8" t="str">
        <f>'Sample library dilution'!E52</f>
        <v>library23 dilution1</v>
      </c>
      <c r="I51" s="8">
        <f>IF(ISNUMBER('Sample library dilution'!F52),'Sample library dilution'!F52,"")</f>
        <v>2000</v>
      </c>
      <c r="J51" s="8">
        <f t="shared" si="0"/>
        <v>12.2</v>
      </c>
      <c r="K51" s="8">
        <f t="shared" si="1"/>
        <v>12.2</v>
      </c>
      <c r="L51" s="8">
        <f t="shared" si="2"/>
        <v>12.2</v>
      </c>
      <c r="M51" s="8">
        <f t="shared" si="3"/>
        <v>12.2</v>
      </c>
      <c r="N51" s="8">
        <f t="shared" si="4"/>
        <v>12.2</v>
      </c>
      <c r="O51" s="30">
        <f t="shared" si="5"/>
        <v>0</v>
      </c>
      <c r="P51" s="8">
        <f t="shared" si="17"/>
        <v>-1.3046757164404221</v>
      </c>
      <c r="Q51" s="8">
        <f t="shared" si="15"/>
        <v>4.958202769033155E-2</v>
      </c>
      <c r="R51" s="8">
        <f>Q51*I51*5*10^7*(183/'Library information'!G24)</f>
        <v>4124323212.4230337</v>
      </c>
      <c r="S51" s="28">
        <f>IF(AND(ISNUMBER('Library information'!G24),'Library information'!G24&gt;0),(I51*Q51*5*10^7)*10^18/(6.02*10^23)/100*25*(183/'Library information'!G24),"")</f>
        <v>1712.7588091457785</v>
      </c>
      <c r="T51" s="77">
        <f t="shared" si="16"/>
        <v>6851.0352365831131</v>
      </c>
    </row>
    <row r="52" spans="1:20" x14ac:dyDescent="0.25">
      <c r="A52" s="5" t="str">
        <f>'Raw data'!A52</f>
        <v>C03</v>
      </c>
      <c r="B52" s="34">
        <f>IF(SUM('Raw data'!$B$2:$B$385)&gt;4,IF(AND(ISNUMBER('Raw data'!$B52),'Raw data'!$B52&lt;40,'Raw data'!$B52&gt;0),'Raw data'!$B52,40),"")</f>
        <v>12.2</v>
      </c>
      <c r="D52" s="8" t="str">
        <f>'Sample library dilution'!A53</f>
        <v>M05</v>
      </c>
      <c r="E52" s="8" t="str">
        <f>'Sample library dilution'!B53</f>
        <v>M06</v>
      </c>
      <c r="F52" s="8" t="str">
        <f>'Sample library dilution'!C53</f>
        <v>N05</v>
      </c>
      <c r="G52" s="8" t="str">
        <f>'Sample library dilution'!D53</f>
        <v>N06</v>
      </c>
      <c r="H52" s="8" t="str">
        <f>'Sample library dilution'!E53</f>
        <v>library23 dilution2</v>
      </c>
      <c r="I52" s="8">
        <f>IF(ISNUMBER('Sample library dilution'!F53),'Sample library dilution'!F53,"")</f>
        <v>20000</v>
      </c>
      <c r="J52" s="8">
        <f t="shared" si="0"/>
        <v>15.6</v>
      </c>
      <c r="K52" s="8">
        <f t="shared" si="1"/>
        <v>15.7</v>
      </c>
      <c r="L52" s="8">
        <f t="shared" si="2"/>
        <v>15.6</v>
      </c>
      <c r="M52" s="8">
        <f t="shared" si="3"/>
        <v>15.7</v>
      </c>
      <c r="N52" s="8">
        <f t="shared" si="4"/>
        <v>15.649999999999999</v>
      </c>
      <c r="O52" s="30">
        <f t="shared" si="5"/>
        <v>5.7735026918962373E-2</v>
      </c>
      <c r="P52" s="8">
        <f t="shared" si="17"/>
        <v>-2.3453996983408745</v>
      </c>
      <c r="Q52" s="8">
        <f t="shared" si="15"/>
        <v>4.5144027483536246E-3</v>
      </c>
      <c r="R52" s="8">
        <f>Q52*I52*5*10^7*(183/'Library information'!G24)</f>
        <v>3755162286.1305156</v>
      </c>
      <c r="S52" s="28">
        <f>IF(AND(ISNUMBER('Library information'!G24),'Library information'!G24&gt;0),(I52*Q52*5*10^7)*10^18/(6.02*10^23)/100*25*(183/'Library information'!G24),"")</f>
        <v>1559.4527766322742</v>
      </c>
      <c r="T52" s="77">
        <f t="shared" si="16"/>
        <v>6237.8111065290959</v>
      </c>
    </row>
    <row r="53" spans="1:20" x14ac:dyDescent="0.25">
      <c r="A53" s="5" t="str">
        <f>'Raw data'!A53</f>
        <v>C04</v>
      </c>
      <c r="B53" s="34">
        <f>IF(SUM('Raw data'!$B$2:$B$385)&gt;4,IF(AND(ISNUMBER('Raw data'!$B53),'Raw data'!$B53&lt;40,'Raw data'!$B53&gt;0),'Raw data'!$B53,40),"")</f>
        <v>12.2</v>
      </c>
      <c r="D53" s="8" t="str">
        <f>'Sample library dilution'!A54</f>
        <v>M09</v>
      </c>
      <c r="E53" s="8" t="str">
        <f>'Sample library dilution'!B54</f>
        <v>M10</v>
      </c>
      <c r="F53" s="8" t="str">
        <f>'Sample library dilution'!C54</f>
        <v>N09</v>
      </c>
      <c r="G53" s="8" t="str">
        <f>'Sample library dilution'!D54</f>
        <v>N10</v>
      </c>
      <c r="H53" s="8" t="str">
        <f>'Sample library dilution'!E54</f>
        <v>library24 dilution1</v>
      </c>
      <c r="I53" s="8">
        <f>IF(ISNUMBER('Sample library dilution'!F54),'Sample library dilution'!F54,"")</f>
        <v>2000</v>
      </c>
      <c r="J53" s="8">
        <f t="shared" si="0"/>
        <v>12.2</v>
      </c>
      <c r="K53" s="8">
        <f t="shared" si="1"/>
        <v>12.2</v>
      </c>
      <c r="L53" s="8">
        <f t="shared" si="2"/>
        <v>12.2</v>
      </c>
      <c r="M53" s="8">
        <f t="shared" si="3"/>
        <v>12.2</v>
      </c>
      <c r="N53" s="8">
        <f t="shared" si="4"/>
        <v>12.2</v>
      </c>
      <c r="O53" s="30">
        <f t="shared" si="5"/>
        <v>0</v>
      </c>
      <c r="P53" s="8">
        <f t="shared" si="17"/>
        <v>-1.3046757164404221</v>
      </c>
      <c r="Q53" s="8">
        <f t="shared" si="15"/>
        <v>4.958202769033155E-2</v>
      </c>
      <c r="R53" s="8">
        <f>Q53*I53*5*10^7*(183/'Library information'!G25)</f>
        <v>4124323212.4230337</v>
      </c>
      <c r="S53" s="28">
        <f>IF(AND(ISNUMBER('Library information'!G25),'Library information'!G25&gt;0),(I53*Q53*5*10^7)*10^18/(6.02*10^23)/100*25*(183/'Library information'!G25),"")</f>
        <v>1712.7588091457785</v>
      </c>
      <c r="T53" s="77">
        <f t="shared" si="16"/>
        <v>6851.0352365831131</v>
      </c>
    </row>
    <row r="54" spans="1:20" x14ac:dyDescent="0.25">
      <c r="A54" s="5" t="str">
        <f>'Raw data'!A54</f>
        <v>C05</v>
      </c>
      <c r="B54" s="34">
        <f>IF(SUM('Raw data'!$B$2:$B$385)&gt;4,IF(AND(ISNUMBER('Raw data'!$B54),'Raw data'!$B54&lt;40,'Raw data'!$B54&gt;0),'Raw data'!$B54,40),"")</f>
        <v>15.6</v>
      </c>
      <c r="D54" s="8" t="str">
        <f>'Sample library dilution'!A55</f>
        <v>M11</v>
      </c>
      <c r="E54" s="8" t="str">
        <f>'Sample library dilution'!B55</f>
        <v>M12</v>
      </c>
      <c r="F54" s="8" t="str">
        <f>'Sample library dilution'!C55</f>
        <v>N11</v>
      </c>
      <c r="G54" s="8" t="str">
        <f>'Sample library dilution'!D55</f>
        <v>N12</v>
      </c>
      <c r="H54" s="8" t="str">
        <f>'Sample library dilution'!E55</f>
        <v>library24 dilution2</v>
      </c>
      <c r="I54" s="8">
        <f>IF(ISNUMBER('Sample library dilution'!F55),'Sample library dilution'!F55,"")</f>
        <v>20000</v>
      </c>
      <c r="J54" s="8">
        <f t="shared" si="0"/>
        <v>15.6</v>
      </c>
      <c r="K54" s="8">
        <f t="shared" si="1"/>
        <v>15.7</v>
      </c>
      <c r="L54" s="8">
        <f t="shared" si="2"/>
        <v>15.6</v>
      </c>
      <c r="M54" s="8">
        <f t="shared" si="3"/>
        <v>15.7</v>
      </c>
      <c r="N54" s="8">
        <f t="shared" si="4"/>
        <v>15.649999999999999</v>
      </c>
      <c r="O54" s="30">
        <f t="shared" si="5"/>
        <v>5.7735026918962373E-2</v>
      </c>
      <c r="P54" s="8">
        <f t="shared" si="17"/>
        <v>-2.3453996983408745</v>
      </c>
      <c r="Q54" s="8">
        <f t="shared" si="15"/>
        <v>4.5144027483536246E-3</v>
      </c>
      <c r="R54" s="8">
        <f>Q54*I54*5*10^7*(183/'Library information'!G25)</f>
        <v>3755162286.1305156</v>
      </c>
      <c r="S54" s="28">
        <f>IF(AND(ISNUMBER('Library information'!G25),'Library information'!G25&gt;0),(I54*Q54*5*10^7)*10^18/(6.02*10^23)/100*25*(183/'Library information'!G25),"")</f>
        <v>1559.4527766322742</v>
      </c>
      <c r="T54" s="77">
        <f t="shared" si="16"/>
        <v>6237.8111065290959</v>
      </c>
    </row>
    <row r="55" spans="1:20" x14ac:dyDescent="0.25">
      <c r="A55" s="5" t="str">
        <f>'Raw data'!A55</f>
        <v>C06</v>
      </c>
      <c r="B55" s="34">
        <f>IF(SUM('Raw data'!$B$2:$B$385)&gt;4,IF(AND(ISNUMBER('Raw data'!$B55),'Raw data'!$B55&lt;40,'Raw data'!$B55&gt;0),'Raw data'!$B55,40),"")</f>
        <v>15.7</v>
      </c>
      <c r="D55" s="8" t="str">
        <f>'Sample library dilution'!A56</f>
        <v>M15</v>
      </c>
      <c r="E55" s="8" t="str">
        <f>'Sample library dilution'!B56</f>
        <v>M16</v>
      </c>
      <c r="F55" s="8" t="str">
        <f>'Sample library dilution'!C56</f>
        <v>N15</v>
      </c>
      <c r="G55" s="8" t="str">
        <f>'Sample library dilution'!D56</f>
        <v>N16</v>
      </c>
      <c r="H55" s="8" t="str">
        <f>'Sample library dilution'!E56</f>
        <v>library25dilution1</v>
      </c>
      <c r="I55" s="8">
        <f>IF(ISNUMBER('Sample library dilution'!F56),'Sample library dilution'!F56,"")</f>
        <v>2000</v>
      </c>
      <c r="J55" s="8">
        <f t="shared" si="0"/>
        <v>12.2</v>
      </c>
      <c r="K55" s="8">
        <f t="shared" si="1"/>
        <v>12.2</v>
      </c>
      <c r="L55" s="8">
        <f t="shared" si="2"/>
        <v>12.2</v>
      </c>
      <c r="M55" s="8">
        <f t="shared" si="3"/>
        <v>12.2</v>
      </c>
      <c r="N55" s="8">
        <f t="shared" si="4"/>
        <v>12.2</v>
      </c>
      <c r="O55" s="30">
        <f t="shared" si="5"/>
        <v>0</v>
      </c>
      <c r="P55" s="8">
        <f t="shared" si="17"/>
        <v>-1.3046757164404221</v>
      </c>
      <c r="Q55" s="8">
        <f t="shared" si="15"/>
        <v>4.958202769033155E-2</v>
      </c>
      <c r="R55" s="8">
        <f>Q55*I55*5*10^7*(183/'Library information'!G26)</f>
        <v>4124323212.4230337</v>
      </c>
      <c r="S55" s="28">
        <f>IF(AND(ISNUMBER('Library information'!G26),'Library information'!G26&gt;0),(I55*Q55*5*10^7)*10^18/(6.02*10^23)/100*25*(183/'Library information'!G26),"")</f>
        <v>1712.7588091457785</v>
      </c>
      <c r="T55" s="77">
        <f t="shared" si="16"/>
        <v>6851.0352365831131</v>
      </c>
    </row>
    <row r="56" spans="1:20" x14ac:dyDescent="0.25">
      <c r="A56" s="5" t="str">
        <f>'Raw data'!A56</f>
        <v>C07</v>
      </c>
      <c r="B56" s="34">
        <f>IF(SUM('Raw data'!$B$2:$B$385)&gt;4,IF(AND(ISNUMBER('Raw data'!$B56),'Raw data'!$B56&lt;40,'Raw data'!$B56&gt;0),'Raw data'!$B56,40),"")</f>
        <v>24</v>
      </c>
      <c r="D56" s="8" t="str">
        <f>'Sample library dilution'!A57</f>
        <v>M17</v>
      </c>
      <c r="E56" s="8" t="str">
        <f>'Sample library dilution'!B57</f>
        <v>M18</v>
      </c>
      <c r="F56" s="8" t="str">
        <f>'Sample library dilution'!C57</f>
        <v>N17</v>
      </c>
      <c r="G56" s="8" t="str">
        <f>'Sample library dilution'!D57</f>
        <v>N18</v>
      </c>
      <c r="H56" s="8" t="str">
        <f>'Sample library dilution'!E57</f>
        <v>library25 dilution2</v>
      </c>
      <c r="I56" s="8">
        <f>IF(ISNUMBER('Sample library dilution'!F57),'Sample library dilution'!F57,"")</f>
        <v>20000</v>
      </c>
      <c r="J56" s="8">
        <f t="shared" si="0"/>
        <v>15.6</v>
      </c>
      <c r="K56" s="8">
        <f t="shared" si="1"/>
        <v>15.7</v>
      </c>
      <c r="L56" s="8">
        <f t="shared" si="2"/>
        <v>15.6</v>
      </c>
      <c r="M56" s="8">
        <f t="shared" si="3"/>
        <v>15.7</v>
      </c>
      <c r="N56" s="8">
        <f t="shared" si="4"/>
        <v>15.649999999999999</v>
      </c>
      <c r="O56" s="30">
        <f t="shared" si="5"/>
        <v>5.7735026918962373E-2</v>
      </c>
      <c r="P56" s="8">
        <f t="shared" si="17"/>
        <v>-2.3453996983408745</v>
      </c>
      <c r="Q56" s="8">
        <f t="shared" si="15"/>
        <v>4.5144027483536246E-3</v>
      </c>
      <c r="R56" s="8">
        <f>Q56*I56*5*10^7*(183/'Library information'!G26)</f>
        <v>3755162286.1305156</v>
      </c>
      <c r="S56" s="28">
        <f>IF(AND(ISNUMBER('Library information'!G26),'Library information'!G26&gt;0),(I56*Q56*5*10^7)*10^18/(6.02*10^23)/100*25*(183/'Library information'!G26),"")</f>
        <v>1559.4527766322742</v>
      </c>
      <c r="T56" s="77">
        <f t="shared" si="16"/>
        <v>6237.8111065290959</v>
      </c>
    </row>
    <row r="57" spans="1:20" x14ac:dyDescent="0.25">
      <c r="A57" s="5" t="str">
        <f>'Raw data'!A57</f>
        <v>C08</v>
      </c>
      <c r="B57" s="34">
        <f>IF(SUM('Raw data'!$B$2:$B$385)&gt;4,IF(AND(ISNUMBER('Raw data'!$B57),'Raw data'!$B57&lt;40,'Raw data'!$B57&gt;0),'Raw data'!$B57,40),"")</f>
        <v>24.1</v>
      </c>
      <c r="D57" s="8" t="str">
        <f>'Sample library dilution'!A58</f>
        <v>M21</v>
      </c>
      <c r="E57" s="8" t="str">
        <f>'Sample library dilution'!B58</f>
        <v>M22</v>
      </c>
      <c r="F57" s="8" t="str">
        <f>'Sample library dilution'!C58</f>
        <v>N21</v>
      </c>
      <c r="G57" s="8" t="str">
        <f>'Sample library dilution'!D58</f>
        <v>N22</v>
      </c>
      <c r="H57" s="8" t="str">
        <f>'Sample library dilution'!E58</f>
        <v>library26 dilution1</v>
      </c>
      <c r="I57" s="8">
        <f>IF(ISNUMBER('Sample library dilution'!F58),'Sample library dilution'!F58,"")</f>
        <v>2000</v>
      </c>
      <c r="J57" s="8">
        <f t="shared" si="0"/>
        <v>12.2</v>
      </c>
      <c r="K57" s="8">
        <f t="shared" si="1"/>
        <v>12.2</v>
      </c>
      <c r="L57" s="8">
        <f t="shared" si="2"/>
        <v>12.2</v>
      </c>
      <c r="M57" s="8">
        <f t="shared" si="3"/>
        <v>12.2</v>
      </c>
      <c r="N57" s="8">
        <f t="shared" si="4"/>
        <v>12.2</v>
      </c>
      <c r="O57" s="30">
        <f t="shared" si="5"/>
        <v>0</v>
      </c>
      <c r="P57" s="8">
        <f t="shared" si="17"/>
        <v>-1.3046757164404221</v>
      </c>
      <c r="Q57" s="8">
        <f t="shared" si="15"/>
        <v>4.958202769033155E-2</v>
      </c>
      <c r="R57" s="8">
        <f>Q57*I57*5*10^7*(183/'Library information'!G27)</f>
        <v>4124323212.4230337</v>
      </c>
      <c r="S57" s="28">
        <f>IF(AND(ISNUMBER('Library information'!G27),'Library information'!G27&gt;0),(I57*Q57*5*10^7)*10^18/(6.02*10^23)/100*25*(183/'Library information'!G27),"")</f>
        <v>1712.7588091457785</v>
      </c>
      <c r="T57" s="77">
        <f t="shared" si="16"/>
        <v>6851.0352365831131</v>
      </c>
    </row>
    <row r="58" spans="1:20" x14ac:dyDescent="0.25">
      <c r="A58" s="5" t="str">
        <f>'Raw data'!A58</f>
        <v>C09</v>
      </c>
      <c r="B58" s="34">
        <f>IF(SUM('Raw data'!$B$2:$B$385)&gt;4,IF(AND(ISNUMBER('Raw data'!$B58),'Raw data'!$B58&lt;40,'Raw data'!$B58&gt;0),'Raw data'!$B58,40),"")</f>
        <v>12.2</v>
      </c>
      <c r="D58" s="8" t="str">
        <f>'Sample library dilution'!A59</f>
        <v>M23</v>
      </c>
      <c r="E58" s="8" t="str">
        <f>'Sample library dilution'!B59</f>
        <v>M24</v>
      </c>
      <c r="F58" s="8" t="str">
        <f>'Sample library dilution'!C59</f>
        <v>N23</v>
      </c>
      <c r="G58" s="8" t="str">
        <f>'Sample library dilution'!D59</f>
        <v>N24</v>
      </c>
      <c r="H58" s="8" t="str">
        <f>'Sample library dilution'!E59</f>
        <v>library26 dilution2</v>
      </c>
      <c r="I58" s="8">
        <f>IF(ISNUMBER('Sample library dilution'!F59),'Sample library dilution'!F59,"")</f>
        <v>20000</v>
      </c>
      <c r="J58" s="8">
        <f t="shared" si="0"/>
        <v>15.6</v>
      </c>
      <c r="K58" s="8">
        <f t="shared" si="1"/>
        <v>15.7</v>
      </c>
      <c r="L58" s="8">
        <f t="shared" si="2"/>
        <v>15.6</v>
      </c>
      <c r="M58" s="8">
        <f t="shared" si="3"/>
        <v>15.7</v>
      </c>
      <c r="N58" s="8">
        <f t="shared" si="4"/>
        <v>15.649999999999999</v>
      </c>
      <c r="O58" s="30">
        <f t="shared" si="5"/>
        <v>5.7735026918962373E-2</v>
      </c>
      <c r="P58" s="8">
        <f t="shared" si="17"/>
        <v>-2.3453996983408745</v>
      </c>
      <c r="Q58" s="8">
        <f t="shared" si="15"/>
        <v>4.5144027483536246E-3</v>
      </c>
      <c r="R58" s="8">
        <f>Q58*I58*5*10^7*(183/'Library information'!G27)</f>
        <v>3755162286.1305156</v>
      </c>
      <c r="S58" s="28">
        <f>IF(AND(ISNUMBER('Library information'!G27),'Library information'!G27&gt;0),(I58*Q58*5*10^7)*10^18/(6.02*10^23)/100*25*(183/'Library information'!G27),"")</f>
        <v>1559.4527766322742</v>
      </c>
      <c r="T58" s="77">
        <f t="shared" si="16"/>
        <v>6237.8111065290959</v>
      </c>
    </row>
    <row r="59" spans="1:20" x14ac:dyDescent="0.25">
      <c r="A59" s="5" t="str">
        <f>'Raw data'!A59</f>
        <v>C10</v>
      </c>
      <c r="B59" s="34">
        <f>IF(SUM('Raw data'!$B$2:$B$385)&gt;4,IF(AND(ISNUMBER('Raw data'!$B59),'Raw data'!$B59&lt;40,'Raw data'!$B59&gt;0),'Raw data'!$B59,40),"")</f>
        <v>12.2</v>
      </c>
      <c r="D59" s="8" t="str">
        <f>'Sample library dilution'!A60</f>
        <v>O03</v>
      </c>
      <c r="E59" s="8" t="str">
        <f>'Sample library dilution'!B60</f>
        <v>O04</v>
      </c>
      <c r="F59" s="8" t="str">
        <f>'Sample library dilution'!C60</f>
        <v>P03</v>
      </c>
      <c r="G59" s="8" t="str">
        <f>'Sample library dilution'!D60</f>
        <v>P04</v>
      </c>
      <c r="H59" s="8" t="str">
        <f>'Sample library dilution'!E60</f>
        <v>library27 dilution1</v>
      </c>
      <c r="I59" s="8">
        <f>IF(ISNUMBER('Sample library dilution'!F60),'Sample library dilution'!F60,"")</f>
        <v>2000</v>
      </c>
      <c r="J59" s="8">
        <f t="shared" si="0"/>
        <v>12.2</v>
      </c>
      <c r="K59" s="8">
        <f t="shared" si="1"/>
        <v>12.2</v>
      </c>
      <c r="L59" s="8">
        <f t="shared" si="2"/>
        <v>12.2</v>
      </c>
      <c r="M59" s="8">
        <f t="shared" si="3"/>
        <v>12.2</v>
      </c>
      <c r="N59" s="8">
        <f t="shared" si="4"/>
        <v>12.2</v>
      </c>
      <c r="O59" s="30">
        <f t="shared" si="5"/>
        <v>0</v>
      </c>
      <c r="P59" s="8">
        <f t="shared" si="17"/>
        <v>-1.3046757164404221</v>
      </c>
      <c r="Q59" s="8">
        <f t="shared" si="15"/>
        <v>4.958202769033155E-2</v>
      </c>
      <c r="R59" s="8">
        <f>Q59*I59*5*10^7*(183/'Library information'!G28)</f>
        <v>4124323212.4230337</v>
      </c>
      <c r="S59" s="28">
        <f>IF(AND(ISNUMBER('Library information'!G28),'Library information'!G28&gt;0),(I59*Q59*5*10^7)*10^18/(6.02*10^23)/100*25*(183/'Library information'!G28),"")</f>
        <v>1712.7588091457785</v>
      </c>
      <c r="T59" s="77">
        <f t="shared" si="16"/>
        <v>6851.0352365831131</v>
      </c>
    </row>
    <row r="60" spans="1:20" x14ac:dyDescent="0.25">
      <c r="A60" s="5" t="str">
        <f>'Raw data'!A60</f>
        <v>C11</v>
      </c>
      <c r="B60" s="34">
        <f>IF(SUM('Raw data'!$B$2:$B$385)&gt;4,IF(AND(ISNUMBER('Raw data'!$B60),'Raw data'!$B60&lt;40,'Raw data'!$B60&gt;0),'Raw data'!$B60,40),"")</f>
        <v>15.6</v>
      </c>
      <c r="D60" s="8" t="str">
        <f>'Sample library dilution'!A61</f>
        <v>O05</v>
      </c>
      <c r="E60" s="8" t="str">
        <f>'Sample library dilution'!B61</f>
        <v>O06</v>
      </c>
      <c r="F60" s="8" t="str">
        <f>'Sample library dilution'!C61</f>
        <v>P05</v>
      </c>
      <c r="G60" s="8" t="str">
        <f>'Sample library dilution'!D61</f>
        <v>P06</v>
      </c>
      <c r="H60" s="8" t="str">
        <f>'Sample library dilution'!E61</f>
        <v>library27 dilution2</v>
      </c>
      <c r="I60" s="8">
        <f>IF(ISNUMBER('Sample library dilution'!F61),'Sample library dilution'!F61,"")</f>
        <v>20000</v>
      </c>
      <c r="J60" s="8">
        <f t="shared" si="0"/>
        <v>15.6</v>
      </c>
      <c r="K60" s="8">
        <f t="shared" si="1"/>
        <v>15.7</v>
      </c>
      <c r="L60" s="8">
        <f t="shared" si="2"/>
        <v>15.6</v>
      </c>
      <c r="M60" s="8">
        <f t="shared" si="3"/>
        <v>15.7</v>
      </c>
      <c r="N60" s="8">
        <f t="shared" si="4"/>
        <v>15.649999999999999</v>
      </c>
      <c r="O60" s="30">
        <f t="shared" si="5"/>
        <v>5.7735026918962373E-2</v>
      </c>
      <c r="P60" s="8">
        <f t="shared" si="17"/>
        <v>-2.3453996983408745</v>
      </c>
      <c r="Q60" s="8">
        <f t="shared" si="15"/>
        <v>4.5144027483536246E-3</v>
      </c>
      <c r="R60" s="8">
        <f>Q60*I60*5*10^7*(183/'Library information'!G28)</f>
        <v>3755162286.1305156</v>
      </c>
      <c r="S60" s="28">
        <f>IF(AND(ISNUMBER('Library information'!G28),'Library information'!G28&gt;0),(I60*Q60*5*10^7)*10^18/(6.02*10^23)/100*25*(183/'Library information'!G28),"")</f>
        <v>1559.4527766322742</v>
      </c>
      <c r="T60" s="77">
        <f t="shared" si="16"/>
        <v>6237.8111065290959</v>
      </c>
    </row>
    <row r="61" spans="1:20" x14ac:dyDescent="0.25">
      <c r="A61" s="5" t="str">
        <f>'Raw data'!A61</f>
        <v>C12</v>
      </c>
      <c r="B61" s="34">
        <f>IF(SUM('Raw data'!$B$2:$B$385)&gt;4,IF(AND(ISNUMBER('Raw data'!$B61),'Raw data'!$B61&lt;40,'Raw data'!$B61&gt;0),'Raw data'!$B61,40),"")</f>
        <v>15.7</v>
      </c>
      <c r="D61" s="8" t="str">
        <f>'Sample library dilution'!A62</f>
        <v>O09</v>
      </c>
      <c r="E61" s="8" t="str">
        <f>'Sample library dilution'!B62</f>
        <v>O10</v>
      </c>
      <c r="F61" s="8" t="str">
        <f>'Sample library dilution'!C62</f>
        <v>P09</v>
      </c>
      <c r="G61" s="8" t="str">
        <f>'Sample library dilution'!D62</f>
        <v>P10</v>
      </c>
      <c r="H61" s="8" t="str">
        <f>'Sample library dilution'!E62</f>
        <v>library28 dilution1</v>
      </c>
      <c r="I61" s="8">
        <f>IF(ISNUMBER('Sample library dilution'!F62),'Sample library dilution'!F62,"")</f>
        <v>2000</v>
      </c>
      <c r="J61" s="8">
        <f t="shared" si="0"/>
        <v>12.2</v>
      </c>
      <c r="K61" s="8">
        <f t="shared" si="1"/>
        <v>12.2</v>
      </c>
      <c r="L61" s="8">
        <f t="shared" si="2"/>
        <v>12.2</v>
      </c>
      <c r="M61" s="8">
        <f t="shared" si="3"/>
        <v>12.2</v>
      </c>
      <c r="N61" s="8">
        <f t="shared" si="4"/>
        <v>12.2</v>
      </c>
      <c r="O61" s="30">
        <f t="shared" si="5"/>
        <v>0</v>
      </c>
      <c r="P61" s="8">
        <f t="shared" si="17"/>
        <v>-1.3046757164404221</v>
      </c>
      <c r="Q61" s="8">
        <f t="shared" si="15"/>
        <v>4.958202769033155E-2</v>
      </c>
      <c r="R61" s="8">
        <f>Q61*I61*5*10^7*(183/'Library information'!G29)</f>
        <v>4124323212.4230337</v>
      </c>
      <c r="S61" s="28">
        <f>IF(AND(ISNUMBER('Library information'!G29),'Library information'!G29&gt;0),(I61*Q61*5*10^7)*10^18/(6.02*10^23)/100*25*(183/'Library information'!G29),"")</f>
        <v>1712.7588091457785</v>
      </c>
      <c r="T61" s="77">
        <f t="shared" si="16"/>
        <v>6851.0352365831131</v>
      </c>
    </row>
    <row r="62" spans="1:20" x14ac:dyDescent="0.25">
      <c r="A62" s="5" t="str">
        <f>'Raw data'!A62</f>
        <v>C13</v>
      </c>
      <c r="B62" s="34">
        <f>IF(SUM('Raw data'!$B$2:$B$385)&gt;4,IF(AND(ISNUMBER('Raw data'!$B62),'Raw data'!$B62&lt;40,'Raw data'!$B62&gt;0),'Raw data'!$B62,40),"")</f>
        <v>24</v>
      </c>
      <c r="D62" s="8" t="str">
        <f>'Sample library dilution'!A63</f>
        <v>O11</v>
      </c>
      <c r="E62" s="8" t="str">
        <f>'Sample library dilution'!B63</f>
        <v>O12</v>
      </c>
      <c r="F62" s="8" t="str">
        <f>'Sample library dilution'!C63</f>
        <v>P11</v>
      </c>
      <c r="G62" s="8" t="str">
        <f>'Sample library dilution'!D63</f>
        <v>P12</v>
      </c>
      <c r="H62" s="8" t="str">
        <f>'Sample library dilution'!E63</f>
        <v>library28 dilution2</v>
      </c>
      <c r="I62" s="8">
        <f>IF(ISNUMBER('Sample library dilution'!F63),'Sample library dilution'!F63,"")</f>
        <v>20000</v>
      </c>
      <c r="J62" s="8">
        <f t="shared" si="0"/>
        <v>15.6</v>
      </c>
      <c r="K62" s="8">
        <f t="shared" si="1"/>
        <v>15.7</v>
      </c>
      <c r="L62" s="8">
        <f t="shared" si="2"/>
        <v>15.6</v>
      </c>
      <c r="M62" s="8">
        <f t="shared" si="3"/>
        <v>15.7</v>
      </c>
      <c r="N62" s="8">
        <f t="shared" si="4"/>
        <v>15.649999999999999</v>
      </c>
      <c r="O62" s="30">
        <f t="shared" si="5"/>
        <v>5.7735026918962373E-2</v>
      </c>
      <c r="P62" s="8">
        <f t="shared" si="17"/>
        <v>-2.3453996983408745</v>
      </c>
      <c r="Q62" s="8">
        <f t="shared" si="15"/>
        <v>4.5144027483536246E-3</v>
      </c>
      <c r="R62" s="8">
        <f>Q62*I62*5*10^7*(183/'Library information'!G29)</f>
        <v>3755162286.1305156</v>
      </c>
      <c r="S62" s="28">
        <f>IF(AND(ISNUMBER('Library information'!G29),'Library information'!G29&gt;0),(I62*Q62*5*10^7)*10^18/(6.02*10^23)/100*25*(183/'Library information'!G29),"")</f>
        <v>1559.4527766322742</v>
      </c>
      <c r="T62" s="77">
        <f t="shared" si="16"/>
        <v>6237.8111065290959</v>
      </c>
    </row>
    <row r="63" spans="1:20" x14ac:dyDescent="0.25">
      <c r="A63" s="5" t="str">
        <f>'Raw data'!A63</f>
        <v>C14</v>
      </c>
      <c r="B63" s="34">
        <f>IF(SUM('Raw data'!$B$2:$B$385)&gt;4,IF(AND(ISNUMBER('Raw data'!$B63),'Raw data'!$B63&lt;40,'Raw data'!$B63&gt;0),'Raw data'!$B63,40),"")</f>
        <v>24.1</v>
      </c>
      <c r="D63" s="8" t="str">
        <f>'Sample library dilution'!A64</f>
        <v>O15</v>
      </c>
      <c r="E63" s="8" t="str">
        <f>'Sample library dilution'!B64</f>
        <v>O16</v>
      </c>
      <c r="F63" s="8" t="str">
        <f>'Sample library dilution'!C64</f>
        <v>P15</v>
      </c>
      <c r="G63" s="8" t="str">
        <f>'Sample library dilution'!D64</f>
        <v>P16</v>
      </c>
      <c r="H63" s="8" t="str">
        <f>'Sample library dilution'!E64</f>
        <v>library29dilution1</v>
      </c>
      <c r="I63" s="8">
        <f>IF(ISNUMBER('Sample library dilution'!F64),'Sample library dilution'!F64,"")</f>
        <v>2000</v>
      </c>
      <c r="J63" s="8">
        <f t="shared" si="0"/>
        <v>12.2</v>
      </c>
      <c r="K63" s="8">
        <f t="shared" si="1"/>
        <v>12.2</v>
      </c>
      <c r="L63" s="8">
        <f t="shared" si="2"/>
        <v>12.2</v>
      </c>
      <c r="M63" s="8">
        <f t="shared" si="3"/>
        <v>12.2</v>
      </c>
      <c r="N63" s="8">
        <f t="shared" si="4"/>
        <v>12.2</v>
      </c>
      <c r="O63" s="30">
        <f t="shared" si="5"/>
        <v>0</v>
      </c>
      <c r="P63" s="8">
        <f t="shared" si="17"/>
        <v>-1.3046757164404221</v>
      </c>
      <c r="Q63" s="8">
        <f t="shared" si="15"/>
        <v>4.958202769033155E-2</v>
      </c>
      <c r="R63" s="8">
        <f>Q63*I63*5*10^7*(183/'Library information'!G30)</f>
        <v>4124323212.4230337</v>
      </c>
      <c r="S63" s="28">
        <f>IF(AND(ISNUMBER('Library information'!G30),'Library information'!G30&gt;0),(I63*Q63*5*10^7)*10^18/(6.02*10^23)/100*25*(183/'Library information'!G30),"")</f>
        <v>1712.7588091457785</v>
      </c>
      <c r="T63" s="77">
        <f t="shared" si="16"/>
        <v>6851.0352365831131</v>
      </c>
    </row>
    <row r="64" spans="1:20" x14ac:dyDescent="0.25">
      <c r="A64" s="5" t="str">
        <f>'Raw data'!A64</f>
        <v>C15</v>
      </c>
      <c r="B64" s="34">
        <f>IF(SUM('Raw data'!$B$2:$B$385)&gt;4,IF(AND(ISNUMBER('Raw data'!$B64),'Raw data'!$B64&lt;40,'Raw data'!$B64&gt;0),'Raw data'!$B64,40),"")</f>
        <v>12.2</v>
      </c>
      <c r="D64" s="8" t="str">
        <f>'Sample library dilution'!A65</f>
        <v>O17</v>
      </c>
      <c r="E64" s="8" t="str">
        <f>'Sample library dilution'!B65</f>
        <v>O18</v>
      </c>
      <c r="F64" s="8" t="str">
        <f>'Sample library dilution'!C65</f>
        <v>P17</v>
      </c>
      <c r="G64" s="8" t="str">
        <f>'Sample library dilution'!D65</f>
        <v>P18</v>
      </c>
      <c r="H64" s="8" t="str">
        <f>'Sample library dilution'!E65</f>
        <v>library29 dilution2</v>
      </c>
      <c r="I64" s="8">
        <f>IF(ISNUMBER('Sample library dilution'!F65),'Sample library dilution'!F65,"")</f>
        <v>20000</v>
      </c>
      <c r="J64" s="8">
        <f t="shared" si="0"/>
        <v>15.6</v>
      </c>
      <c r="K64" s="8">
        <f t="shared" si="1"/>
        <v>15.7</v>
      </c>
      <c r="L64" s="8">
        <f t="shared" si="2"/>
        <v>15.6</v>
      </c>
      <c r="M64" s="8">
        <f t="shared" si="3"/>
        <v>15.7</v>
      </c>
      <c r="N64" s="8">
        <f t="shared" si="4"/>
        <v>15.649999999999999</v>
      </c>
      <c r="O64" s="30">
        <f t="shared" si="5"/>
        <v>5.7735026918962373E-2</v>
      </c>
      <c r="P64" s="8">
        <f t="shared" si="17"/>
        <v>-2.3453996983408745</v>
      </c>
      <c r="Q64" s="8">
        <f t="shared" si="15"/>
        <v>4.5144027483536246E-3</v>
      </c>
      <c r="R64" s="8">
        <f>Q64*I64*5*10^7*(183/'Library information'!G30)</f>
        <v>3755162286.1305156</v>
      </c>
      <c r="S64" s="28">
        <f>IF(AND(ISNUMBER('Library information'!G30),'Library information'!G30&gt;0),(I64*Q64*5*10^7)*10^18/(6.02*10^23)/100*25*(183/'Library information'!G30),"")</f>
        <v>1559.4527766322742</v>
      </c>
      <c r="T64" s="77">
        <f t="shared" si="16"/>
        <v>6237.8111065290959</v>
      </c>
    </row>
    <row r="65" spans="1:21" x14ac:dyDescent="0.25">
      <c r="A65" s="5" t="str">
        <f>'Raw data'!A65</f>
        <v>C16</v>
      </c>
      <c r="B65" s="34">
        <f>IF(SUM('Raw data'!$B$2:$B$385)&gt;4,IF(AND(ISNUMBER('Raw data'!$B65),'Raw data'!$B65&lt;40,'Raw data'!$B65&gt;0),'Raw data'!$B65,40),"")</f>
        <v>12.2</v>
      </c>
      <c r="D65" s="8" t="str">
        <f>'Sample library dilution'!A66</f>
        <v>O21</v>
      </c>
      <c r="E65" s="8" t="str">
        <f>'Sample library dilution'!B66</f>
        <v>O22</v>
      </c>
      <c r="F65" s="8" t="str">
        <f>'Sample library dilution'!C66</f>
        <v>P21</v>
      </c>
      <c r="G65" s="8" t="str">
        <f>'Sample library dilution'!D66</f>
        <v>P22</v>
      </c>
      <c r="H65" s="8" t="str">
        <f>'Sample library dilution'!E66</f>
        <v>library30 dilution1</v>
      </c>
      <c r="I65" s="8">
        <f>IF(ISNUMBER('Sample library dilution'!F66),'Sample library dilution'!F66,"")</f>
        <v>2000</v>
      </c>
      <c r="J65" s="8">
        <f t="shared" si="0"/>
        <v>12.2</v>
      </c>
      <c r="K65" s="8">
        <f t="shared" si="1"/>
        <v>12.2</v>
      </c>
      <c r="L65" s="8">
        <f t="shared" si="2"/>
        <v>12</v>
      </c>
      <c r="M65" s="8">
        <f t="shared" si="3"/>
        <v>12</v>
      </c>
      <c r="N65" s="8">
        <f t="shared" si="4"/>
        <v>12.1</v>
      </c>
      <c r="O65" s="30">
        <f t="shared" si="5"/>
        <v>0.11547005383792475</v>
      </c>
      <c r="P65" s="8">
        <f t="shared" si="17"/>
        <v>-1.2745098039215685</v>
      </c>
      <c r="Q65" s="8">
        <f t="shared" si="15"/>
        <v>5.3148400145809759E-2</v>
      </c>
      <c r="R65" s="8">
        <f>Q65*I65*5*10^7*(183/'Library information'!G31)</f>
        <v>4420980557.5832663</v>
      </c>
      <c r="S65" s="28">
        <f>IF(AND(ISNUMBER('Library information'!G31),'Library information'!G31&gt;0),(I65*Q65*5*10^7)*10^18/(6.02*10^23)/100*25*(183/'Library information'!G31),"")</f>
        <v>1835.9553810561742</v>
      </c>
      <c r="T65" s="77">
        <f t="shared" si="16"/>
        <v>7343.8215242246952</v>
      </c>
    </row>
    <row r="66" spans="1:21" x14ac:dyDescent="0.25">
      <c r="A66" s="5" t="str">
        <f>'Raw data'!A66</f>
        <v>C17</v>
      </c>
      <c r="B66" s="34">
        <f>IF(SUM('Raw data'!$B$2:$B$385)&gt;4,IF(AND(ISNUMBER('Raw data'!$B66),'Raw data'!$B66&lt;40,'Raw data'!$B66&gt;0),'Raw data'!$B66,40),"")</f>
        <v>15.6</v>
      </c>
      <c r="D66" s="8" t="str">
        <f>'Sample library dilution'!A67</f>
        <v>O23</v>
      </c>
      <c r="E66" s="8" t="str">
        <f>'Sample library dilution'!B67</f>
        <v>O24</v>
      </c>
      <c r="F66" s="8" t="str">
        <f>'Sample library dilution'!C67</f>
        <v>P23</v>
      </c>
      <c r="G66" s="8" t="str">
        <f>'Sample library dilution'!D67</f>
        <v>P24</v>
      </c>
      <c r="H66" s="8" t="str">
        <f>'Sample library dilution'!E67</f>
        <v>library30 dilution2</v>
      </c>
      <c r="I66" s="8">
        <f>IF(ISNUMBER('Sample library dilution'!F67),'Sample library dilution'!F67,"")</f>
        <v>20000</v>
      </c>
      <c r="J66" s="8">
        <f>VLOOKUP(D66,$A$2:$B$385,2,FALSE)</f>
        <v>15.6</v>
      </c>
      <c r="K66" s="8">
        <f>VLOOKUP(E66,$A$2:$B$385,2,FALSE)</f>
        <v>15.7</v>
      </c>
      <c r="L66" s="8">
        <f>VLOOKUP(F66,$A$2:$B$385,2,FALSE)</f>
        <v>15.6</v>
      </c>
      <c r="M66" s="8">
        <f>VLOOKUP(G66,$A$2:$B$385,2,FALSE)</f>
        <v>15.7</v>
      </c>
      <c r="N66" s="8">
        <f>AVERAGE(J66:M66)</f>
        <v>15.649999999999999</v>
      </c>
      <c r="O66" s="30">
        <f t="shared" si="5"/>
        <v>5.7735026918962373E-2</v>
      </c>
      <c r="P66" s="8">
        <f t="shared" si="17"/>
        <v>-2.3453996983408745</v>
      </c>
      <c r="Q66" s="8">
        <f t="shared" si="15"/>
        <v>4.5144027483536246E-3</v>
      </c>
      <c r="R66" s="8">
        <f>Q66*I66*5*10^7*(183/'Library information'!G31)</f>
        <v>3755162286.1305156</v>
      </c>
      <c r="S66" s="28">
        <f>IF(AND(ISNUMBER('Library information'!G31),'Library information'!G31&gt;0),(I66*Q66*5*10^7)*10^18/(6.02*10^23)/100*25*(183/'Library information'!G31),"")</f>
        <v>1559.4527766322742</v>
      </c>
      <c r="T66" s="77">
        <f t="shared" si="16"/>
        <v>6237.8111065290959</v>
      </c>
      <c r="U66" s="2"/>
    </row>
    <row r="67" spans="1:21" x14ac:dyDescent="0.25">
      <c r="A67" s="5" t="str">
        <f>'Raw data'!A67</f>
        <v>C18</v>
      </c>
      <c r="B67" s="34">
        <f>IF(SUM('Raw data'!$B$2:$B$385)&gt;4,IF(AND(ISNUMBER('Raw data'!$B67),'Raw data'!$B67&lt;40,'Raw data'!$B67&gt;0),'Raw data'!$B67,40),"")</f>
        <v>15.7</v>
      </c>
      <c r="D67" s="8" t="str">
        <f>'Sample library dilution'!A68</f>
        <v>A13</v>
      </c>
      <c r="E67" s="8"/>
      <c r="F67" s="8"/>
      <c r="G67" s="8"/>
      <c r="H67" s="8" t="str">
        <f>'Sample library dilution'!E68</f>
        <v>library1 QC sets</v>
      </c>
      <c r="I67" s="8">
        <f>IF(ISNUMBER('Sample library dilution'!F68),'Sample library dilution'!F68,"")</f>
        <v>2000</v>
      </c>
      <c r="J67" s="8">
        <f t="shared" ref="J67:J130" si="18">VLOOKUP(D67,$A$2:$B$385,2,FALSE)</f>
        <v>24</v>
      </c>
      <c r="K67" s="8"/>
      <c r="L67" s="8"/>
      <c r="M67" s="8"/>
      <c r="N67" s="8">
        <f t="shared" ref="N67:N130" si="19">AVERAGE(J67:M67)</f>
        <v>24</v>
      </c>
      <c r="O67" s="30"/>
      <c r="P67" s="8">
        <f t="shared" si="17"/>
        <v>-4.8642533936651589</v>
      </c>
      <c r="Q67" s="8">
        <f t="shared" ref="Q67:Q130" si="20">10^P67</f>
        <v>1.366931042644195E-5</v>
      </c>
      <c r="R67" s="8"/>
      <c r="S67" s="8"/>
      <c r="T67" s="76"/>
    </row>
    <row r="68" spans="1:21" x14ac:dyDescent="0.25">
      <c r="A68" s="5" t="str">
        <f>'Raw data'!A68</f>
        <v>C19</v>
      </c>
      <c r="B68" s="34">
        <f>IF(SUM('Raw data'!$B$2:$B$385)&gt;4,IF(AND(ISNUMBER('Raw data'!$B68),'Raw data'!$B68&lt;40,'Raw data'!$B68&gt;0),'Raw data'!$B68,40),"")</f>
        <v>24</v>
      </c>
      <c r="D68" s="8" t="str">
        <f>'Sample library dilution'!A69</f>
        <v>A14</v>
      </c>
      <c r="E68" s="8"/>
      <c r="F68" s="8"/>
      <c r="G68" s="8"/>
      <c r="H68" s="8" t="str">
        <f>'Sample library dilution'!E69</f>
        <v>library1 QC sets</v>
      </c>
      <c r="I68" s="8">
        <f>IF(ISNUMBER('Sample library dilution'!F69),'Sample library dilution'!F69,"")</f>
        <v>2000</v>
      </c>
      <c r="J68" s="8">
        <f t="shared" si="18"/>
        <v>24.1</v>
      </c>
      <c r="K68" s="8"/>
      <c r="L68" s="8"/>
      <c r="M68" s="8"/>
      <c r="N68" s="8">
        <f t="shared" si="19"/>
        <v>24.1</v>
      </c>
      <c r="O68" s="30"/>
      <c r="P68" s="8">
        <f t="shared" si="17"/>
        <v>-4.8944193061840124</v>
      </c>
      <c r="Q68" s="8">
        <f t="shared" si="20"/>
        <v>1.2752070169792625E-5</v>
      </c>
      <c r="R68" s="8"/>
      <c r="S68" s="8"/>
      <c r="T68" s="76"/>
    </row>
    <row r="69" spans="1:21" x14ac:dyDescent="0.25">
      <c r="A69" s="5" t="str">
        <f>'Raw data'!A69</f>
        <v>C20</v>
      </c>
      <c r="B69" s="34">
        <f>IF(SUM('Raw data'!$B$2:$B$385)&gt;4,IF(AND(ISNUMBER('Raw data'!$B69),'Raw data'!$B69&lt;40,'Raw data'!$B69&gt;0),'Raw data'!$B69,40),"")</f>
        <v>24.1</v>
      </c>
      <c r="D69" s="8" t="str">
        <f>'Sample library dilution'!A70</f>
        <v>B13</v>
      </c>
      <c r="E69" s="8"/>
      <c r="F69" s="8"/>
      <c r="G69" s="8"/>
      <c r="H69" s="8" t="str">
        <f>'Sample library dilution'!E70</f>
        <v>library1 QC sets</v>
      </c>
      <c r="I69" s="8">
        <f>IF(ISNUMBER('Sample library dilution'!F70),'Sample library dilution'!F70,"")</f>
        <v>2000</v>
      </c>
      <c r="J69" s="8">
        <f t="shared" si="18"/>
        <v>24</v>
      </c>
      <c r="K69" s="8"/>
      <c r="L69" s="8"/>
      <c r="M69" s="8"/>
      <c r="N69" s="8">
        <f t="shared" si="19"/>
        <v>24</v>
      </c>
      <c r="O69" s="30"/>
      <c r="P69" s="8">
        <f t="shared" si="17"/>
        <v>-4.8642533936651589</v>
      </c>
      <c r="Q69" s="8">
        <f t="shared" si="20"/>
        <v>1.366931042644195E-5</v>
      </c>
      <c r="R69" s="8"/>
      <c r="S69" s="8"/>
      <c r="T69" s="76"/>
    </row>
    <row r="70" spans="1:21" x14ac:dyDescent="0.25">
      <c r="A70" s="5" t="str">
        <f>'Raw data'!A70</f>
        <v>C21</v>
      </c>
      <c r="B70" s="34">
        <f>IF(SUM('Raw data'!$B$2:$B$385)&gt;4,IF(AND(ISNUMBER('Raw data'!$B70),'Raw data'!$B70&lt;40,'Raw data'!$B70&gt;0),'Raw data'!$B70,40),"")</f>
        <v>12.2</v>
      </c>
      <c r="D70" s="8" t="str">
        <f>'Sample library dilution'!A71</f>
        <v>B14</v>
      </c>
      <c r="E70" s="8"/>
      <c r="F70" s="8"/>
      <c r="G70" s="8"/>
      <c r="H70" s="8" t="str">
        <f>'Sample library dilution'!E71</f>
        <v>library1 QC sets</v>
      </c>
      <c r="I70" s="8">
        <f>IF(ISNUMBER('Sample library dilution'!F71),'Sample library dilution'!F71,"")</f>
        <v>2000</v>
      </c>
      <c r="J70" s="8">
        <f t="shared" si="18"/>
        <v>24.1</v>
      </c>
      <c r="K70" s="8"/>
      <c r="L70" s="8"/>
      <c r="M70" s="8"/>
      <c r="N70" s="8">
        <f t="shared" si="19"/>
        <v>24.1</v>
      </c>
      <c r="O70" s="30"/>
      <c r="P70" s="8">
        <f t="shared" si="17"/>
        <v>-4.8944193061840124</v>
      </c>
      <c r="Q70" s="8">
        <f t="shared" si="20"/>
        <v>1.2752070169792625E-5</v>
      </c>
      <c r="R70" s="8"/>
      <c r="S70" s="8"/>
      <c r="T70" s="76"/>
    </row>
    <row r="71" spans="1:21" x14ac:dyDescent="0.25">
      <c r="A71" s="5" t="str">
        <f>'Raw data'!A71</f>
        <v>C22</v>
      </c>
      <c r="B71" s="34">
        <f>IF(SUM('Raw data'!$B$2:$B$385)&gt;4,IF(AND(ISNUMBER('Raw data'!$B71),'Raw data'!$B71&lt;40,'Raw data'!$B71&gt;0),'Raw data'!$B71,40),"")</f>
        <v>12.2</v>
      </c>
      <c r="D71" s="8" t="str">
        <f>'Sample library dilution'!A72</f>
        <v>A19</v>
      </c>
      <c r="E71" s="8"/>
      <c r="F71" s="8"/>
      <c r="G71" s="8"/>
      <c r="H71" s="8" t="str">
        <f>'Sample library dilution'!E72</f>
        <v>library2 QC sets</v>
      </c>
      <c r="I71" s="8">
        <f>IF(ISNUMBER('Sample library dilution'!F72),'Sample library dilution'!F72,"")</f>
        <v>2000</v>
      </c>
      <c r="J71" s="8">
        <f t="shared" si="18"/>
        <v>24</v>
      </c>
      <c r="K71" s="8"/>
      <c r="L71" s="8"/>
      <c r="M71" s="8"/>
      <c r="N71" s="8">
        <f t="shared" si="19"/>
        <v>24</v>
      </c>
      <c r="O71" s="30"/>
      <c r="P71" s="8">
        <f t="shared" si="17"/>
        <v>-4.8642533936651589</v>
      </c>
      <c r="Q71" s="8">
        <f t="shared" si="20"/>
        <v>1.366931042644195E-5</v>
      </c>
      <c r="R71" s="8"/>
      <c r="S71" s="8"/>
      <c r="T71" s="76"/>
      <c r="U71" s="3"/>
    </row>
    <row r="72" spans="1:21" x14ac:dyDescent="0.25">
      <c r="A72" s="5" t="str">
        <f>'Raw data'!A72</f>
        <v>C23</v>
      </c>
      <c r="B72" s="34">
        <f>IF(SUM('Raw data'!$B$2:$B$385)&gt;4,IF(AND(ISNUMBER('Raw data'!$B72),'Raw data'!$B72&lt;40,'Raw data'!$B72&gt;0),'Raw data'!$B72,40),"")</f>
        <v>15.6</v>
      </c>
      <c r="D72" s="8" t="str">
        <f>'Sample library dilution'!A73</f>
        <v>A20</v>
      </c>
      <c r="E72" s="8"/>
      <c r="F72" s="8"/>
      <c r="G72" s="8"/>
      <c r="H72" s="8" t="str">
        <f>'Sample library dilution'!E73</f>
        <v>library2 QC sets</v>
      </c>
      <c r="I72" s="8">
        <f>IF(ISNUMBER('Sample library dilution'!F73),'Sample library dilution'!F73,"")</f>
        <v>2000</v>
      </c>
      <c r="J72" s="8">
        <f t="shared" si="18"/>
        <v>24.1</v>
      </c>
      <c r="K72" s="8"/>
      <c r="L72" s="8"/>
      <c r="M72" s="8"/>
      <c r="N72" s="8">
        <f t="shared" si="19"/>
        <v>24.1</v>
      </c>
      <c r="O72" s="30"/>
      <c r="P72" s="8">
        <f t="shared" si="17"/>
        <v>-4.8944193061840124</v>
      </c>
      <c r="Q72" s="8">
        <f t="shared" si="20"/>
        <v>1.2752070169792625E-5</v>
      </c>
      <c r="R72" s="8"/>
      <c r="S72" s="8"/>
      <c r="T72" s="76"/>
      <c r="U72" s="2"/>
    </row>
    <row r="73" spans="1:21" x14ac:dyDescent="0.25">
      <c r="A73" s="5" t="str">
        <f>'Raw data'!A73</f>
        <v>C24</v>
      </c>
      <c r="B73" s="34">
        <f>IF(SUM('Raw data'!$B$2:$B$385)&gt;4,IF(AND(ISNUMBER('Raw data'!$B73),'Raw data'!$B73&lt;40,'Raw data'!$B73&gt;0),'Raw data'!$B73,40),"")</f>
        <v>15.7</v>
      </c>
      <c r="D73" s="8" t="str">
        <f>'Sample library dilution'!A74</f>
        <v>B19</v>
      </c>
      <c r="E73" s="8"/>
      <c r="F73" s="8"/>
      <c r="G73" s="8"/>
      <c r="H73" s="8" t="str">
        <f>'Sample library dilution'!E74</f>
        <v>library2 QC sets</v>
      </c>
      <c r="I73" s="8">
        <f>IF(ISNUMBER('Sample library dilution'!F74),'Sample library dilution'!F74,"")</f>
        <v>2000</v>
      </c>
      <c r="J73" s="8">
        <f t="shared" si="18"/>
        <v>24</v>
      </c>
      <c r="K73" s="8"/>
      <c r="L73" s="8"/>
      <c r="M73" s="8"/>
      <c r="N73" s="8">
        <f t="shared" si="19"/>
        <v>24</v>
      </c>
      <c r="O73" s="30"/>
      <c r="P73" s="8">
        <f t="shared" si="17"/>
        <v>-4.8642533936651589</v>
      </c>
      <c r="Q73" s="8">
        <f t="shared" si="20"/>
        <v>1.366931042644195E-5</v>
      </c>
      <c r="R73" s="8"/>
      <c r="S73" s="8"/>
      <c r="T73" s="76"/>
      <c r="U73" s="2"/>
    </row>
    <row r="74" spans="1:21" x14ac:dyDescent="0.25">
      <c r="A74" s="5" t="str">
        <f>'Raw data'!A74</f>
        <v>D01</v>
      </c>
      <c r="B74" s="34">
        <f>IF(SUM('Raw data'!$B$2:$B$385)&gt;4,IF(AND(ISNUMBER('Raw data'!$B74),'Raw data'!$B74&lt;40,'Raw data'!$B74&gt;0),'Raw data'!$B74,40),"")</f>
        <v>24</v>
      </c>
      <c r="D74" s="8" t="str">
        <f>'Sample library dilution'!A75</f>
        <v>B20</v>
      </c>
      <c r="E74" s="8"/>
      <c r="F74" s="8"/>
      <c r="G74" s="8"/>
      <c r="H74" s="8" t="str">
        <f>'Sample library dilution'!E75</f>
        <v>library2 QC sets</v>
      </c>
      <c r="I74" s="8">
        <f>IF(ISNUMBER('Sample library dilution'!F75),'Sample library dilution'!F75,"")</f>
        <v>2000</v>
      </c>
      <c r="J74" s="8">
        <f t="shared" si="18"/>
        <v>24.1</v>
      </c>
      <c r="K74" s="8"/>
      <c r="L74" s="8"/>
      <c r="M74" s="8"/>
      <c r="N74" s="8">
        <f t="shared" si="19"/>
        <v>24.1</v>
      </c>
      <c r="O74" s="30"/>
      <c r="P74" s="8">
        <f t="shared" si="17"/>
        <v>-4.8944193061840124</v>
      </c>
      <c r="Q74" s="8">
        <f t="shared" si="20"/>
        <v>1.2752070169792625E-5</v>
      </c>
      <c r="R74" s="8"/>
      <c r="S74" s="8"/>
      <c r="T74" s="76"/>
      <c r="U74" s="2"/>
    </row>
    <row r="75" spans="1:21" x14ac:dyDescent="0.25">
      <c r="A75" s="5" t="str">
        <f>'Raw data'!A75</f>
        <v>D02</v>
      </c>
      <c r="B75" s="34">
        <f>IF(SUM('Raw data'!$B$2:$B$385)&gt;4,IF(AND(ISNUMBER('Raw data'!$B75),'Raw data'!$B75&lt;40,'Raw data'!$B75&gt;0),'Raw data'!$B75,40),"")</f>
        <v>24.1</v>
      </c>
      <c r="D75" s="8" t="str">
        <f>'Sample library dilution'!A76</f>
        <v>C01</v>
      </c>
      <c r="E75" s="8"/>
      <c r="F75" s="8"/>
      <c r="G75" s="8"/>
      <c r="H75" s="8" t="str">
        <f>'Sample library dilution'!E76</f>
        <v>library3 QC sets</v>
      </c>
      <c r="I75" s="8">
        <f>IF(ISNUMBER('Sample library dilution'!F76),'Sample library dilution'!F76,"")</f>
        <v>2000</v>
      </c>
      <c r="J75" s="8">
        <f t="shared" si="18"/>
        <v>24</v>
      </c>
      <c r="K75" s="8"/>
      <c r="L75" s="8"/>
      <c r="M75" s="8"/>
      <c r="N75" s="8">
        <f t="shared" si="19"/>
        <v>24</v>
      </c>
      <c r="O75" s="30"/>
      <c r="P75" s="8">
        <f t="shared" si="17"/>
        <v>-4.8642533936651589</v>
      </c>
      <c r="Q75" s="8">
        <f t="shared" si="20"/>
        <v>1.366931042644195E-5</v>
      </c>
      <c r="R75" s="8"/>
      <c r="S75" s="8"/>
      <c r="T75" s="76"/>
      <c r="U75" s="3"/>
    </row>
    <row r="76" spans="1:21" x14ac:dyDescent="0.25">
      <c r="A76" s="5" t="str">
        <f>'Raw data'!A76</f>
        <v>D03</v>
      </c>
      <c r="B76" s="34">
        <f>IF(SUM('Raw data'!$B$2:$B$385)&gt;4,IF(AND(ISNUMBER('Raw data'!$B76),'Raw data'!$B76&lt;40,'Raw data'!$B76&gt;0),'Raw data'!$B76,40),"")</f>
        <v>12.2</v>
      </c>
      <c r="D76" s="8" t="str">
        <f>'Sample library dilution'!A77</f>
        <v>C02</v>
      </c>
      <c r="E76" s="8"/>
      <c r="F76" s="8"/>
      <c r="G76" s="8"/>
      <c r="H76" s="8" t="str">
        <f>'Sample library dilution'!E77</f>
        <v>library3 QC sets</v>
      </c>
      <c r="I76" s="8">
        <f>IF(ISNUMBER('Sample library dilution'!F77),'Sample library dilution'!F77,"")</f>
        <v>2000</v>
      </c>
      <c r="J76" s="8">
        <f t="shared" si="18"/>
        <v>24.1</v>
      </c>
      <c r="K76" s="8"/>
      <c r="L76" s="8"/>
      <c r="M76" s="8"/>
      <c r="N76" s="8">
        <f t="shared" si="19"/>
        <v>24.1</v>
      </c>
      <c r="O76" s="30"/>
      <c r="P76" s="8">
        <f t="shared" si="17"/>
        <v>-4.8944193061840124</v>
      </c>
      <c r="Q76" s="8">
        <f t="shared" si="20"/>
        <v>1.2752070169792625E-5</v>
      </c>
      <c r="R76" s="8"/>
      <c r="S76" s="8"/>
      <c r="T76" s="76"/>
    </row>
    <row r="77" spans="1:21" x14ac:dyDescent="0.25">
      <c r="A77" s="5" t="str">
        <f>'Raw data'!A77</f>
        <v>D04</v>
      </c>
      <c r="B77" s="34">
        <f>IF(SUM('Raw data'!$B$2:$B$385)&gt;4,IF(AND(ISNUMBER('Raw data'!$B77),'Raw data'!$B77&lt;40,'Raw data'!$B77&gt;0),'Raw data'!$B77,40),"")</f>
        <v>12.2</v>
      </c>
      <c r="D77" s="8" t="str">
        <f>'Sample library dilution'!A78</f>
        <v>D01</v>
      </c>
      <c r="E77" s="8"/>
      <c r="F77" s="8"/>
      <c r="G77" s="8"/>
      <c r="H77" s="8" t="str">
        <f>'Sample library dilution'!E78</f>
        <v>library3 QC sets</v>
      </c>
      <c r="I77" s="8">
        <f>IF(ISNUMBER('Sample library dilution'!F78),'Sample library dilution'!F78,"")</f>
        <v>2000</v>
      </c>
      <c r="J77" s="8">
        <f t="shared" si="18"/>
        <v>24</v>
      </c>
      <c r="K77" s="8"/>
      <c r="L77" s="8"/>
      <c r="M77" s="8"/>
      <c r="N77" s="8">
        <f t="shared" si="19"/>
        <v>24</v>
      </c>
      <c r="O77" s="30"/>
      <c r="P77" s="8">
        <f t="shared" si="17"/>
        <v>-4.8642533936651589</v>
      </c>
      <c r="Q77" s="8">
        <f t="shared" si="20"/>
        <v>1.366931042644195E-5</v>
      </c>
      <c r="R77" s="8"/>
      <c r="S77" s="8"/>
      <c r="T77" s="76"/>
    </row>
    <row r="78" spans="1:21" x14ac:dyDescent="0.25">
      <c r="A78" s="5" t="str">
        <f>'Raw data'!A78</f>
        <v>D05</v>
      </c>
      <c r="B78" s="34">
        <f>IF(SUM('Raw data'!$B$2:$B$385)&gt;4,IF(AND(ISNUMBER('Raw data'!$B78),'Raw data'!$B78&lt;40,'Raw data'!$B78&gt;0),'Raw data'!$B78,40),"")</f>
        <v>15.6</v>
      </c>
      <c r="D78" s="8" t="str">
        <f>'Sample library dilution'!A79</f>
        <v>D02</v>
      </c>
      <c r="E78" s="8"/>
      <c r="F78" s="8"/>
      <c r="G78" s="8"/>
      <c r="H78" s="8" t="str">
        <f>'Sample library dilution'!E79</f>
        <v>library3 QC sets</v>
      </c>
      <c r="I78" s="8">
        <f>IF(ISNUMBER('Sample library dilution'!F79),'Sample library dilution'!F79,"")</f>
        <v>2000</v>
      </c>
      <c r="J78" s="8">
        <f t="shared" si="18"/>
        <v>24.1</v>
      </c>
      <c r="K78" s="8"/>
      <c r="L78" s="8"/>
      <c r="M78" s="8"/>
      <c r="N78" s="8">
        <f t="shared" si="19"/>
        <v>24.1</v>
      </c>
      <c r="O78" s="30"/>
      <c r="P78" s="8">
        <f t="shared" si="17"/>
        <v>-4.8944193061840124</v>
      </c>
      <c r="Q78" s="8">
        <f t="shared" si="20"/>
        <v>1.2752070169792625E-5</v>
      </c>
      <c r="R78" s="8"/>
      <c r="S78" s="8"/>
      <c r="T78" s="76"/>
    </row>
    <row r="79" spans="1:21" x14ac:dyDescent="0.25">
      <c r="A79" s="5" t="str">
        <f>'Raw data'!A79</f>
        <v>D06</v>
      </c>
      <c r="B79" s="34">
        <f>IF(SUM('Raw data'!$B$2:$B$385)&gt;4,IF(AND(ISNUMBER('Raw data'!$B79),'Raw data'!$B79&lt;40,'Raw data'!$B79&gt;0),'Raw data'!$B79,40),"")</f>
        <v>15.7</v>
      </c>
      <c r="D79" s="8" t="str">
        <f>'Sample library dilution'!A80</f>
        <v>C07</v>
      </c>
      <c r="E79" s="8"/>
      <c r="F79" s="8"/>
      <c r="G79" s="8"/>
      <c r="H79" s="8" t="str">
        <f>'Sample library dilution'!E80</f>
        <v>library4 QC sets</v>
      </c>
      <c r="I79" s="8">
        <f>IF(ISNUMBER('Sample library dilution'!F80),'Sample library dilution'!F80,"")</f>
        <v>2000</v>
      </c>
      <c r="J79" s="8">
        <f t="shared" si="18"/>
        <v>24</v>
      </c>
      <c r="K79" s="8"/>
      <c r="L79" s="8"/>
      <c r="M79" s="8"/>
      <c r="N79" s="8">
        <f t="shared" si="19"/>
        <v>24</v>
      </c>
      <c r="O79" s="30"/>
      <c r="P79" s="8">
        <f t="shared" si="17"/>
        <v>-4.8642533936651589</v>
      </c>
      <c r="Q79" s="8">
        <f t="shared" si="20"/>
        <v>1.366931042644195E-5</v>
      </c>
      <c r="R79" s="8"/>
      <c r="S79" s="8"/>
      <c r="T79" s="76"/>
    </row>
    <row r="80" spans="1:21" x14ac:dyDescent="0.25">
      <c r="A80" s="5" t="str">
        <f>'Raw data'!A80</f>
        <v>D07</v>
      </c>
      <c r="B80" s="34">
        <f>IF(SUM('Raw data'!$B$2:$B$385)&gt;4,IF(AND(ISNUMBER('Raw data'!$B80),'Raw data'!$B80&lt;40,'Raw data'!$B80&gt;0),'Raw data'!$B80,40),"")</f>
        <v>24</v>
      </c>
      <c r="D80" s="8" t="str">
        <f>'Sample library dilution'!A81</f>
        <v>C08</v>
      </c>
      <c r="E80" s="8"/>
      <c r="F80" s="8"/>
      <c r="G80" s="8"/>
      <c r="H80" s="8" t="str">
        <f>'Sample library dilution'!E81</f>
        <v>library4 QC sets</v>
      </c>
      <c r="I80" s="8">
        <f>IF(ISNUMBER('Sample library dilution'!F81),'Sample library dilution'!F81,"")</f>
        <v>2000</v>
      </c>
      <c r="J80" s="8">
        <f t="shared" si="18"/>
        <v>24.1</v>
      </c>
      <c r="K80" s="8"/>
      <c r="L80" s="8"/>
      <c r="M80" s="8"/>
      <c r="N80" s="8">
        <f t="shared" si="19"/>
        <v>24.1</v>
      </c>
      <c r="O80" s="30"/>
      <c r="P80" s="8">
        <f t="shared" si="17"/>
        <v>-4.8944193061840124</v>
      </c>
      <c r="Q80" s="8">
        <f t="shared" si="20"/>
        <v>1.2752070169792625E-5</v>
      </c>
      <c r="R80" s="8"/>
      <c r="S80" s="8"/>
      <c r="T80" s="76"/>
    </row>
    <row r="81" spans="1:20" x14ac:dyDescent="0.25">
      <c r="A81" s="5" t="str">
        <f>'Raw data'!A81</f>
        <v>D08</v>
      </c>
      <c r="B81" s="34">
        <f>IF(SUM('Raw data'!$B$2:$B$385)&gt;4,IF(AND(ISNUMBER('Raw data'!$B81),'Raw data'!$B81&lt;40,'Raw data'!$B81&gt;0),'Raw data'!$B81,40),"")</f>
        <v>24.1</v>
      </c>
      <c r="D81" s="8" t="str">
        <f>'Sample library dilution'!A82</f>
        <v>D07</v>
      </c>
      <c r="E81" s="8"/>
      <c r="F81" s="8"/>
      <c r="G81" s="8"/>
      <c r="H81" s="8" t="str">
        <f>'Sample library dilution'!E82</f>
        <v>library4 QC sets</v>
      </c>
      <c r="I81" s="8">
        <f>IF(ISNUMBER('Sample library dilution'!F82),'Sample library dilution'!F82,"")</f>
        <v>2000</v>
      </c>
      <c r="J81" s="8">
        <f t="shared" si="18"/>
        <v>24</v>
      </c>
      <c r="K81" s="8"/>
      <c r="L81" s="8"/>
      <c r="M81" s="8"/>
      <c r="N81" s="8">
        <f t="shared" si="19"/>
        <v>24</v>
      </c>
      <c r="O81" s="30"/>
      <c r="P81" s="8">
        <f t="shared" si="17"/>
        <v>-4.8642533936651589</v>
      </c>
      <c r="Q81" s="8">
        <f t="shared" si="20"/>
        <v>1.366931042644195E-5</v>
      </c>
      <c r="R81" s="8"/>
      <c r="S81" s="8"/>
      <c r="T81" s="76"/>
    </row>
    <row r="82" spans="1:20" x14ac:dyDescent="0.25">
      <c r="A82" s="5" t="str">
        <f>'Raw data'!A82</f>
        <v>D09</v>
      </c>
      <c r="B82" s="34">
        <f>IF(SUM('Raw data'!$B$2:$B$385)&gt;4,IF(AND(ISNUMBER('Raw data'!$B82),'Raw data'!$B82&lt;40,'Raw data'!$B82&gt;0),'Raw data'!$B82,40),"")</f>
        <v>12.2</v>
      </c>
      <c r="D82" s="8" t="str">
        <f>'Sample library dilution'!A83</f>
        <v>D08</v>
      </c>
      <c r="E82" s="8"/>
      <c r="F82" s="8"/>
      <c r="G82" s="8"/>
      <c r="H82" s="8" t="str">
        <f>'Sample library dilution'!E83</f>
        <v>library4 QC sets</v>
      </c>
      <c r="I82" s="8">
        <f>IF(ISNUMBER('Sample library dilution'!F83),'Sample library dilution'!F83,"")</f>
        <v>2000</v>
      </c>
      <c r="J82" s="8">
        <f t="shared" si="18"/>
        <v>24.1</v>
      </c>
      <c r="K82" s="8"/>
      <c r="L82" s="8"/>
      <c r="M82" s="8"/>
      <c r="N82" s="8">
        <f t="shared" si="19"/>
        <v>24.1</v>
      </c>
      <c r="O82" s="30"/>
      <c r="P82" s="8">
        <f t="shared" si="17"/>
        <v>-4.8944193061840124</v>
      </c>
      <c r="Q82" s="8">
        <f t="shared" si="20"/>
        <v>1.2752070169792625E-5</v>
      </c>
      <c r="R82" s="8"/>
      <c r="S82" s="8"/>
      <c r="T82" s="76"/>
    </row>
    <row r="83" spans="1:20" x14ac:dyDescent="0.25">
      <c r="A83" s="5" t="str">
        <f>'Raw data'!A83</f>
        <v>D10</v>
      </c>
      <c r="B83" s="34">
        <f>IF(SUM('Raw data'!$B$2:$B$385)&gt;4,IF(AND(ISNUMBER('Raw data'!$B83),'Raw data'!$B83&lt;40,'Raw data'!$B83&gt;0),'Raw data'!$B83,40),"")</f>
        <v>12.2</v>
      </c>
      <c r="D83" s="8" t="str">
        <f>'Sample library dilution'!A84</f>
        <v>C13</v>
      </c>
      <c r="E83" s="8"/>
      <c r="F83" s="8"/>
      <c r="G83" s="8"/>
      <c r="H83" s="8" t="str">
        <f>'Sample library dilution'!E84</f>
        <v>library5 QC sets</v>
      </c>
      <c r="I83" s="8">
        <f>IF(ISNUMBER('Sample library dilution'!F84),'Sample library dilution'!F84,"")</f>
        <v>2000</v>
      </c>
      <c r="J83" s="8">
        <f t="shared" si="18"/>
        <v>24</v>
      </c>
      <c r="K83" s="8"/>
      <c r="L83" s="8"/>
      <c r="M83" s="8"/>
      <c r="N83" s="8">
        <f t="shared" si="19"/>
        <v>24</v>
      </c>
      <c r="O83" s="30"/>
      <c r="P83" s="8">
        <f t="shared" si="17"/>
        <v>-4.8642533936651589</v>
      </c>
      <c r="Q83" s="8">
        <f t="shared" si="20"/>
        <v>1.366931042644195E-5</v>
      </c>
      <c r="R83" s="8"/>
      <c r="S83" s="8"/>
      <c r="T83" s="76"/>
    </row>
    <row r="84" spans="1:20" x14ac:dyDescent="0.25">
      <c r="A84" s="5" t="str">
        <f>'Raw data'!A84</f>
        <v>D11</v>
      </c>
      <c r="B84" s="34">
        <f>IF(SUM('Raw data'!$B$2:$B$385)&gt;4,IF(AND(ISNUMBER('Raw data'!$B84),'Raw data'!$B84&lt;40,'Raw data'!$B84&gt;0),'Raw data'!$B84,40),"")</f>
        <v>15.6</v>
      </c>
      <c r="D84" s="8" t="str">
        <f>'Sample library dilution'!A85</f>
        <v>C14</v>
      </c>
      <c r="E84" s="8"/>
      <c r="F84" s="8"/>
      <c r="G84" s="8"/>
      <c r="H84" s="8" t="str">
        <f>'Sample library dilution'!E85</f>
        <v>library5 QC sets</v>
      </c>
      <c r="I84" s="8">
        <f>IF(ISNUMBER('Sample library dilution'!F85),'Sample library dilution'!F85,"")</f>
        <v>2000</v>
      </c>
      <c r="J84" s="8">
        <f t="shared" si="18"/>
        <v>24.1</v>
      </c>
      <c r="K84" s="8"/>
      <c r="L84" s="8"/>
      <c r="M84" s="8"/>
      <c r="N84" s="8">
        <f t="shared" si="19"/>
        <v>24.1</v>
      </c>
      <c r="O84" s="30"/>
      <c r="P84" s="8">
        <f t="shared" si="17"/>
        <v>-4.8944193061840124</v>
      </c>
      <c r="Q84" s="8">
        <f t="shared" si="20"/>
        <v>1.2752070169792625E-5</v>
      </c>
      <c r="R84" s="8"/>
      <c r="S84" s="8"/>
      <c r="T84" s="76"/>
    </row>
    <row r="85" spans="1:20" x14ac:dyDescent="0.25">
      <c r="A85" s="5" t="str">
        <f>'Raw data'!A85</f>
        <v>D12</v>
      </c>
      <c r="B85" s="34">
        <f>IF(SUM('Raw data'!$B$2:$B$385)&gt;4,IF(AND(ISNUMBER('Raw data'!$B85),'Raw data'!$B85&lt;40,'Raw data'!$B85&gt;0),'Raw data'!$B85,40),"")</f>
        <v>15.7</v>
      </c>
      <c r="D85" s="8" t="str">
        <f>'Sample library dilution'!A86</f>
        <v>D13</v>
      </c>
      <c r="E85" s="8"/>
      <c r="F85" s="8"/>
      <c r="G85" s="8"/>
      <c r="H85" s="8" t="str">
        <f>'Sample library dilution'!E86</f>
        <v>library5 QC sets</v>
      </c>
      <c r="I85" s="8">
        <f>IF(ISNUMBER('Sample library dilution'!F86),'Sample library dilution'!F86,"")</f>
        <v>2000</v>
      </c>
      <c r="J85" s="8">
        <f t="shared" si="18"/>
        <v>24</v>
      </c>
      <c r="K85" s="8"/>
      <c r="L85" s="8"/>
      <c r="M85" s="8"/>
      <c r="N85" s="8">
        <f t="shared" si="19"/>
        <v>24</v>
      </c>
      <c r="O85" s="30"/>
      <c r="P85" s="8">
        <f t="shared" si="17"/>
        <v>-4.8642533936651589</v>
      </c>
      <c r="Q85" s="8">
        <f t="shared" si="20"/>
        <v>1.366931042644195E-5</v>
      </c>
      <c r="R85" s="8"/>
      <c r="S85" s="8"/>
      <c r="T85" s="76"/>
    </row>
    <row r="86" spans="1:20" x14ac:dyDescent="0.25">
      <c r="A86" s="5" t="str">
        <f>'Raw data'!A86</f>
        <v>D13</v>
      </c>
      <c r="B86" s="34">
        <f>IF(SUM('Raw data'!$B$2:$B$385)&gt;4,IF(AND(ISNUMBER('Raw data'!$B86),'Raw data'!$B86&lt;40,'Raw data'!$B86&gt;0),'Raw data'!$B86,40),"")</f>
        <v>24</v>
      </c>
      <c r="D86" s="8" t="str">
        <f>'Sample library dilution'!A87</f>
        <v>D14</v>
      </c>
      <c r="E86" s="8"/>
      <c r="F86" s="8"/>
      <c r="G86" s="8"/>
      <c r="H86" s="8" t="str">
        <f>'Sample library dilution'!E87</f>
        <v>library5 QC sets</v>
      </c>
      <c r="I86" s="8">
        <f>IF(ISNUMBER('Sample library dilution'!F87),'Sample library dilution'!F87,"")</f>
        <v>2000</v>
      </c>
      <c r="J86" s="8">
        <f t="shared" si="18"/>
        <v>24.1</v>
      </c>
      <c r="K86" s="8"/>
      <c r="L86" s="8"/>
      <c r="M86" s="8"/>
      <c r="N86" s="8">
        <f t="shared" si="19"/>
        <v>24.1</v>
      </c>
      <c r="O86" s="30"/>
      <c r="P86" s="8">
        <f t="shared" si="17"/>
        <v>-4.8944193061840124</v>
      </c>
      <c r="Q86" s="8">
        <f t="shared" si="20"/>
        <v>1.2752070169792625E-5</v>
      </c>
      <c r="R86" s="8"/>
      <c r="S86" s="8"/>
      <c r="T86" s="76"/>
    </row>
    <row r="87" spans="1:20" x14ac:dyDescent="0.25">
      <c r="A87" s="5" t="str">
        <f>'Raw data'!A87</f>
        <v>D14</v>
      </c>
      <c r="B87" s="34">
        <f>IF(SUM('Raw data'!$B$2:$B$385)&gt;4,IF(AND(ISNUMBER('Raw data'!$B87),'Raw data'!$B87&lt;40,'Raw data'!$B87&gt;0),'Raw data'!$B87,40),"")</f>
        <v>24.1</v>
      </c>
      <c r="D87" s="8" t="str">
        <f>'Sample library dilution'!A88</f>
        <v>C19</v>
      </c>
      <c r="E87" s="8"/>
      <c r="F87" s="8"/>
      <c r="G87" s="8"/>
      <c r="H87" s="8" t="str">
        <f>'Sample library dilution'!E88</f>
        <v>library6 QC sets</v>
      </c>
      <c r="I87" s="8">
        <f>IF(ISNUMBER('Sample library dilution'!F88),'Sample library dilution'!F88,"")</f>
        <v>2000</v>
      </c>
      <c r="J87" s="8">
        <f t="shared" si="18"/>
        <v>24</v>
      </c>
      <c r="K87" s="8"/>
      <c r="L87" s="8"/>
      <c r="M87" s="8"/>
      <c r="N87" s="8">
        <f t="shared" si="19"/>
        <v>24</v>
      </c>
      <c r="O87" s="30"/>
      <c r="P87" s="8">
        <f t="shared" si="17"/>
        <v>-4.8642533936651589</v>
      </c>
      <c r="Q87" s="8">
        <f t="shared" si="20"/>
        <v>1.366931042644195E-5</v>
      </c>
      <c r="R87" s="8"/>
      <c r="S87" s="8"/>
      <c r="T87" s="76"/>
    </row>
    <row r="88" spans="1:20" x14ac:dyDescent="0.25">
      <c r="A88" s="5" t="str">
        <f>'Raw data'!A88</f>
        <v>D15</v>
      </c>
      <c r="B88" s="34">
        <f>IF(SUM('Raw data'!$B$2:$B$385)&gt;4,IF(AND(ISNUMBER('Raw data'!$B88),'Raw data'!$B88&lt;40,'Raw data'!$B88&gt;0),'Raw data'!$B88,40),"")</f>
        <v>12.2</v>
      </c>
      <c r="D88" s="8" t="str">
        <f>'Sample library dilution'!A89</f>
        <v>C20</v>
      </c>
      <c r="E88" s="8"/>
      <c r="F88" s="8"/>
      <c r="G88" s="8"/>
      <c r="H88" s="8" t="str">
        <f>'Sample library dilution'!E89</f>
        <v>library6 QC sets</v>
      </c>
      <c r="I88" s="8">
        <f>IF(ISNUMBER('Sample library dilution'!F89),'Sample library dilution'!F89,"")</f>
        <v>2000</v>
      </c>
      <c r="J88" s="8">
        <f t="shared" si="18"/>
        <v>24.1</v>
      </c>
      <c r="K88" s="8"/>
      <c r="L88" s="8"/>
      <c r="M88" s="8"/>
      <c r="N88" s="8">
        <f t="shared" si="19"/>
        <v>24.1</v>
      </c>
      <c r="O88" s="30"/>
      <c r="P88" s="8">
        <f t="shared" si="17"/>
        <v>-4.8944193061840124</v>
      </c>
      <c r="Q88" s="8">
        <f t="shared" si="20"/>
        <v>1.2752070169792625E-5</v>
      </c>
      <c r="R88" s="8"/>
      <c r="S88" s="8"/>
      <c r="T88" s="76"/>
    </row>
    <row r="89" spans="1:20" x14ac:dyDescent="0.25">
      <c r="A89" s="5" t="str">
        <f>'Raw data'!A89</f>
        <v>D16</v>
      </c>
      <c r="B89" s="34">
        <f>IF(SUM('Raw data'!$B$2:$B$385)&gt;4,IF(AND(ISNUMBER('Raw data'!$B89),'Raw data'!$B89&lt;40,'Raw data'!$B89&gt;0),'Raw data'!$B89,40),"")</f>
        <v>12.2</v>
      </c>
      <c r="D89" s="8" t="str">
        <f>'Sample library dilution'!A90</f>
        <v>D19</v>
      </c>
      <c r="E89" s="8"/>
      <c r="F89" s="8"/>
      <c r="G89" s="8"/>
      <c r="H89" s="8" t="str">
        <f>'Sample library dilution'!E90</f>
        <v>library6 QC sets</v>
      </c>
      <c r="I89" s="8">
        <f>IF(ISNUMBER('Sample library dilution'!F90),'Sample library dilution'!F90,"")</f>
        <v>2000</v>
      </c>
      <c r="J89" s="8">
        <f t="shared" si="18"/>
        <v>24</v>
      </c>
      <c r="K89" s="8"/>
      <c r="L89" s="8"/>
      <c r="M89" s="8"/>
      <c r="N89" s="8">
        <f t="shared" si="19"/>
        <v>24</v>
      </c>
      <c r="O89" s="30"/>
      <c r="P89" s="8">
        <f t="shared" si="17"/>
        <v>-4.8642533936651589</v>
      </c>
      <c r="Q89" s="8">
        <f t="shared" si="20"/>
        <v>1.366931042644195E-5</v>
      </c>
      <c r="R89" s="8"/>
      <c r="S89" s="8"/>
      <c r="T89" s="76"/>
    </row>
    <row r="90" spans="1:20" x14ac:dyDescent="0.25">
      <c r="A90" s="5" t="str">
        <f>'Raw data'!A90</f>
        <v>D17</v>
      </c>
      <c r="B90" s="34">
        <f>IF(SUM('Raw data'!$B$2:$B$385)&gt;4,IF(AND(ISNUMBER('Raw data'!$B90),'Raw data'!$B90&lt;40,'Raw data'!$B90&gt;0),'Raw data'!$B90,40),"")</f>
        <v>15.6</v>
      </c>
      <c r="D90" s="8" t="str">
        <f>'Sample library dilution'!A91</f>
        <v>D20</v>
      </c>
      <c r="E90" s="8"/>
      <c r="F90" s="8"/>
      <c r="G90" s="8"/>
      <c r="H90" s="8" t="str">
        <f>'Sample library dilution'!E91</f>
        <v>library6 QC sets</v>
      </c>
      <c r="I90" s="8">
        <f>IF(ISNUMBER('Sample library dilution'!F91),'Sample library dilution'!F91,"")</f>
        <v>2000</v>
      </c>
      <c r="J90" s="8">
        <f t="shared" si="18"/>
        <v>24.1</v>
      </c>
      <c r="K90" s="8"/>
      <c r="L90" s="8"/>
      <c r="M90" s="8"/>
      <c r="N90" s="8">
        <f t="shared" si="19"/>
        <v>24.1</v>
      </c>
      <c r="O90" s="30"/>
      <c r="P90" s="8">
        <f t="shared" si="17"/>
        <v>-4.8944193061840124</v>
      </c>
      <c r="Q90" s="8">
        <f t="shared" si="20"/>
        <v>1.2752070169792625E-5</v>
      </c>
      <c r="R90" s="8"/>
      <c r="S90" s="8"/>
      <c r="T90" s="76"/>
    </row>
    <row r="91" spans="1:20" x14ac:dyDescent="0.25">
      <c r="A91" s="5" t="str">
        <f>'Raw data'!A91</f>
        <v>D18</v>
      </c>
      <c r="B91" s="34">
        <f>IF(SUM('Raw data'!$B$2:$B$385)&gt;4,IF(AND(ISNUMBER('Raw data'!$B91),'Raw data'!$B91&lt;40,'Raw data'!$B91&gt;0),'Raw data'!$B91,40),"")</f>
        <v>15.7</v>
      </c>
      <c r="D91" s="8" t="str">
        <f>'Sample library dilution'!A92</f>
        <v>E01</v>
      </c>
      <c r="E91" s="8"/>
      <c r="F91" s="8"/>
      <c r="G91" s="8"/>
      <c r="H91" s="8" t="str">
        <f>'Sample library dilution'!E92</f>
        <v>library7 QC sets</v>
      </c>
      <c r="I91" s="8">
        <f>IF(ISNUMBER('Sample library dilution'!F92),'Sample library dilution'!F92,"")</f>
        <v>2000</v>
      </c>
      <c r="J91" s="8">
        <f t="shared" si="18"/>
        <v>24</v>
      </c>
      <c r="K91" s="8"/>
      <c r="L91" s="8"/>
      <c r="M91" s="8"/>
      <c r="N91" s="8">
        <f t="shared" si="19"/>
        <v>24</v>
      </c>
      <c r="O91" s="30"/>
      <c r="P91" s="8">
        <f t="shared" si="17"/>
        <v>-4.8642533936651589</v>
      </c>
      <c r="Q91" s="8">
        <f t="shared" si="20"/>
        <v>1.366931042644195E-5</v>
      </c>
      <c r="R91" s="8"/>
      <c r="S91" s="8"/>
      <c r="T91" s="76"/>
    </row>
    <row r="92" spans="1:20" x14ac:dyDescent="0.25">
      <c r="A92" s="5" t="str">
        <f>'Raw data'!A92</f>
        <v>D19</v>
      </c>
      <c r="B92" s="34">
        <f>IF(SUM('Raw data'!$B$2:$B$385)&gt;4,IF(AND(ISNUMBER('Raw data'!$B92),'Raw data'!$B92&lt;40,'Raw data'!$B92&gt;0),'Raw data'!$B92,40),"")</f>
        <v>24</v>
      </c>
      <c r="D92" s="8" t="str">
        <f>'Sample library dilution'!A93</f>
        <v>E02</v>
      </c>
      <c r="E92" s="8"/>
      <c r="F92" s="8"/>
      <c r="G92" s="8"/>
      <c r="H92" s="8" t="str">
        <f>'Sample library dilution'!E93</f>
        <v>library7 QC sets</v>
      </c>
      <c r="I92" s="8">
        <f>IF(ISNUMBER('Sample library dilution'!F93),'Sample library dilution'!F93,"")</f>
        <v>2000</v>
      </c>
      <c r="J92" s="8">
        <f t="shared" si="18"/>
        <v>24.1</v>
      </c>
      <c r="K92" s="8"/>
      <c r="L92" s="8"/>
      <c r="M92" s="8"/>
      <c r="N92" s="8">
        <f t="shared" si="19"/>
        <v>24.1</v>
      </c>
      <c r="O92" s="30"/>
      <c r="P92" s="8">
        <f t="shared" si="17"/>
        <v>-4.8944193061840124</v>
      </c>
      <c r="Q92" s="8">
        <f t="shared" si="20"/>
        <v>1.2752070169792625E-5</v>
      </c>
      <c r="R92" s="8"/>
      <c r="S92" s="8"/>
      <c r="T92" s="76"/>
    </row>
    <row r="93" spans="1:20" x14ac:dyDescent="0.25">
      <c r="A93" s="5" t="str">
        <f>'Raw data'!A93</f>
        <v>D20</v>
      </c>
      <c r="B93" s="34">
        <f>IF(SUM('Raw data'!$B$2:$B$385)&gt;4,IF(AND(ISNUMBER('Raw data'!$B93),'Raw data'!$B93&lt;40,'Raw data'!$B93&gt;0),'Raw data'!$B93,40),"")</f>
        <v>24.1</v>
      </c>
      <c r="D93" s="8" t="str">
        <f>'Sample library dilution'!A94</f>
        <v>F01</v>
      </c>
      <c r="E93" s="8"/>
      <c r="F93" s="8"/>
      <c r="G93" s="8"/>
      <c r="H93" s="8" t="str">
        <f>'Sample library dilution'!E94</f>
        <v>library7 QC sets</v>
      </c>
      <c r="I93" s="8">
        <f>IF(ISNUMBER('Sample library dilution'!F94),'Sample library dilution'!F94,"")</f>
        <v>2000</v>
      </c>
      <c r="J93" s="8">
        <f t="shared" si="18"/>
        <v>24</v>
      </c>
      <c r="K93" s="8"/>
      <c r="L93" s="8"/>
      <c r="M93" s="8"/>
      <c r="N93" s="8">
        <f t="shared" si="19"/>
        <v>24</v>
      </c>
      <c r="O93" s="30"/>
      <c r="P93" s="8">
        <f t="shared" si="17"/>
        <v>-4.8642533936651589</v>
      </c>
      <c r="Q93" s="8">
        <f t="shared" si="20"/>
        <v>1.366931042644195E-5</v>
      </c>
      <c r="R93" s="8"/>
      <c r="S93" s="8"/>
      <c r="T93" s="76"/>
    </row>
    <row r="94" spans="1:20" x14ac:dyDescent="0.25">
      <c r="A94" s="5" t="str">
        <f>'Raw data'!A94</f>
        <v>D21</v>
      </c>
      <c r="B94" s="34">
        <f>IF(SUM('Raw data'!$B$2:$B$385)&gt;4,IF(AND(ISNUMBER('Raw data'!$B94),'Raw data'!$B94&lt;40,'Raw data'!$B94&gt;0),'Raw data'!$B94,40),"")</f>
        <v>12.2</v>
      </c>
      <c r="D94" s="8" t="str">
        <f>'Sample library dilution'!A95</f>
        <v>F02</v>
      </c>
      <c r="E94" s="8"/>
      <c r="F94" s="8"/>
      <c r="G94" s="8"/>
      <c r="H94" s="8" t="str">
        <f>'Sample library dilution'!E95</f>
        <v>library7 QC sets</v>
      </c>
      <c r="I94" s="8">
        <f>IF(ISNUMBER('Sample library dilution'!F95),'Sample library dilution'!F95,"")</f>
        <v>2000</v>
      </c>
      <c r="J94" s="8">
        <f t="shared" si="18"/>
        <v>24.1</v>
      </c>
      <c r="K94" s="8"/>
      <c r="L94" s="8"/>
      <c r="M94" s="8"/>
      <c r="N94" s="8">
        <f t="shared" si="19"/>
        <v>24.1</v>
      </c>
      <c r="O94" s="30"/>
      <c r="P94" s="8">
        <f t="shared" si="17"/>
        <v>-4.8944193061840124</v>
      </c>
      <c r="Q94" s="8">
        <f t="shared" si="20"/>
        <v>1.2752070169792625E-5</v>
      </c>
      <c r="R94" s="8"/>
      <c r="S94" s="8"/>
      <c r="T94" s="76"/>
    </row>
    <row r="95" spans="1:20" x14ac:dyDescent="0.25">
      <c r="A95" s="5" t="str">
        <f>'Raw data'!A95</f>
        <v>D22</v>
      </c>
      <c r="B95" s="34">
        <f>IF(SUM('Raw data'!$B$2:$B$385)&gt;4,IF(AND(ISNUMBER('Raw data'!$B95),'Raw data'!$B95&lt;40,'Raw data'!$B95&gt;0),'Raw data'!$B95,40),"")</f>
        <v>12.2</v>
      </c>
      <c r="D95" s="8" t="str">
        <f>'Sample library dilution'!A96</f>
        <v>E07</v>
      </c>
      <c r="E95" s="8"/>
      <c r="F95" s="8"/>
      <c r="G95" s="8"/>
      <c r="H95" s="8" t="str">
        <f>'Sample library dilution'!E96</f>
        <v>library8 QC sets</v>
      </c>
      <c r="I95" s="8">
        <f>IF(ISNUMBER('Sample library dilution'!F96),'Sample library dilution'!F96,"")</f>
        <v>2000</v>
      </c>
      <c r="J95" s="8">
        <f t="shared" si="18"/>
        <v>24</v>
      </c>
      <c r="K95" s="8"/>
      <c r="L95" s="8"/>
      <c r="M95" s="8"/>
      <c r="N95" s="8">
        <f t="shared" si="19"/>
        <v>24</v>
      </c>
      <c r="O95" s="30"/>
      <c r="P95" s="8">
        <f t="shared" si="17"/>
        <v>-4.8642533936651589</v>
      </c>
      <c r="Q95" s="8">
        <f t="shared" si="20"/>
        <v>1.366931042644195E-5</v>
      </c>
      <c r="R95" s="8"/>
      <c r="S95" s="8"/>
      <c r="T95" s="76"/>
    </row>
    <row r="96" spans="1:20" x14ac:dyDescent="0.25">
      <c r="A96" s="5" t="str">
        <f>'Raw data'!A96</f>
        <v>D23</v>
      </c>
      <c r="B96" s="34">
        <f>IF(SUM('Raw data'!$B$2:$B$385)&gt;4,IF(AND(ISNUMBER('Raw data'!$B96),'Raw data'!$B96&lt;40,'Raw data'!$B96&gt;0),'Raw data'!$B96,40),"")</f>
        <v>15.6</v>
      </c>
      <c r="D96" s="8" t="str">
        <f>'Sample library dilution'!A97</f>
        <v>E08</v>
      </c>
      <c r="E96" s="8"/>
      <c r="F96" s="8"/>
      <c r="G96" s="8"/>
      <c r="H96" s="8" t="str">
        <f>'Sample library dilution'!E97</f>
        <v>library8 QC sets</v>
      </c>
      <c r="I96" s="8">
        <f>IF(ISNUMBER('Sample library dilution'!F97),'Sample library dilution'!F97,"")</f>
        <v>2000</v>
      </c>
      <c r="J96" s="8">
        <f t="shared" si="18"/>
        <v>24.1</v>
      </c>
      <c r="K96" s="8"/>
      <c r="L96" s="8"/>
      <c r="M96" s="8"/>
      <c r="N96" s="8">
        <f t="shared" si="19"/>
        <v>24.1</v>
      </c>
      <c r="O96" s="30"/>
      <c r="P96" s="8">
        <f t="shared" si="17"/>
        <v>-4.8944193061840124</v>
      </c>
      <c r="Q96" s="8">
        <f t="shared" si="20"/>
        <v>1.2752070169792625E-5</v>
      </c>
      <c r="R96" s="8"/>
      <c r="S96" s="8"/>
      <c r="T96" s="76"/>
    </row>
    <row r="97" spans="1:20" x14ac:dyDescent="0.25">
      <c r="A97" s="5" t="str">
        <f>'Raw data'!A97</f>
        <v>D24</v>
      </c>
      <c r="B97" s="34">
        <f>IF(SUM('Raw data'!$B$2:$B$385)&gt;4,IF(AND(ISNUMBER('Raw data'!$B97),'Raw data'!$B97&lt;40,'Raw data'!$B97&gt;0),'Raw data'!$B97,40),"")</f>
        <v>15.7</v>
      </c>
      <c r="D97" s="8" t="str">
        <f>'Sample library dilution'!A98</f>
        <v>F07</v>
      </c>
      <c r="E97" s="8"/>
      <c r="F97" s="8"/>
      <c r="G97" s="8"/>
      <c r="H97" s="8" t="str">
        <f>'Sample library dilution'!E98</f>
        <v>library8 QC sets</v>
      </c>
      <c r="I97" s="8">
        <f>IF(ISNUMBER('Sample library dilution'!F98),'Sample library dilution'!F98,"")</f>
        <v>2000</v>
      </c>
      <c r="J97" s="8">
        <f t="shared" si="18"/>
        <v>24</v>
      </c>
      <c r="K97" s="8"/>
      <c r="L97" s="8"/>
      <c r="M97" s="8"/>
      <c r="N97" s="8">
        <f t="shared" si="19"/>
        <v>24</v>
      </c>
      <c r="O97" s="30"/>
      <c r="P97" s="8">
        <f t="shared" si="17"/>
        <v>-4.8642533936651589</v>
      </c>
      <c r="Q97" s="8">
        <f t="shared" si="20"/>
        <v>1.366931042644195E-5</v>
      </c>
      <c r="R97" s="8"/>
      <c r="S97" s="8"/>
      <c r="T97" s="76"/>
    </row>
    <row r="98" spans="1:20" x14ac:dyDescent="0.25">
      <c r="A98" s="5" t="str">
        <f>'Raw data'!A98</f>
        <v>E01</v>
      </c>
      <c r="B98" s="34">
        <f>IF(SUM('Raw data'!$B$2:$B$385)&gt;4,IF(AND(ISNUMBER('Raw data'!$B98),'Raw data'!$B98&lt;40,'Raw data'!$B98&gt;0),'Raw data'!$B98,40),"")</f>
        <v>24</v>
      </c>
      <c r="D98" s="8" t="str">
        <f>'Sample library dilution'!A99</f>
        <v>F08</v>
      </c>
      <c r="E98" s="8"/>
      <c r="F98" s="8"/>
      <c r="G98" s="8"/>
      <c r="H98" s="8" t="str">
        <f>'Sample library dilution'!E99</f>
        <v>library8 QC sets</v>
      </c>
      <c r="I98" s="8">
        <f>IF(ISNUMBER('Sample library dilution'!F99),'Sample library dilution'!F99,"")</f>
        <v>2000</v>
      </c>
      <c r="J98" s="8">
        <f t="shared" si="18"/>
        <v>24.1</v>
      </c>
      <c r="K98" s="8"/>
      <c r="L98" s="8"/>
      <c r="M98" s="8"/>
      <c r="N98" s="8">
        <f t="shared" si="19"/>
        <v>24.1</v>
      </c>
      <c r="O98" s="30"/>
      <c r="P98" s="8">
        <f t="shared" si="17"/>
        <v>-4.8944193061840124</v>
      </c>
      <c r="Q98" s="8">
        <f t="shared" si="20"/>
        <v>1.2752070169792625E-5</v>
      </c>
      <c r="R98" s="8"/>
      <c r="S98" s="8"/>
      <c r="T98" s="76"/>
    </row>
    <row r="99" spans="1:20" x14ac:dyDescent="0.25">
      <c r="A99" s="5" t="str">
        <f>'Raw data'!A99</f>
        <v>E02</v>
      </c>
      <c r="B99" s="34">
        <f>IF(SUM('Raw data'!$B$2:$B$385)&gt;4,IF(AND(ISNUMBER('Raw data'!$B99),'Raw data'!$B99&lt;40,'Raw data'!$B99&gt;0),'Raw data'!$B99,40),"")</f>
        <v>24.1</v>
      </c>
      <c r="D99" s="8" t="str">
        <f>'Sample library dilution'!A100</f>
        <v>E13</v>
      </c>
      <c r="E99" s="8"/>
      <c r="F99" s="8"/>
      <c r="G99" s="8"/>
      <c r="H99" s="8" t="str">
        <f>'Sample library dilution'!E100</f>
        <v>library9 QC sets</v>
      </c>
      <c r="I99" s="8">
        <f>IF(ISNUMBER('Sample library dilution'!F100),'Sample library dilution'!F100,"")</f>
        <v>2000</v>
      </c>
      <c r="J99" s="8">
        <f t="shared" si="18"/>
        <v>24</v>
      </c>
      <c r="K99" s="8"/>
      <c r="L99" s="8"/>
      <c r="M99" s="8"/>
      <c r="N99" s="8">
        <f t="shared" si="19"/>
        <v>24</v>
      </c>
      <c r="O99" s="30"/>
      <c r="P99" s="8">
        <f t="shared" si="17"/>
        <v>-4.8642533936651589</v>
      </c>
      <c r="Q99" s="8">
        <f t="shared" si="20"/>
        <v>1.366931042644195E-5</v>
      </c>
      <c r="R99" s="8"/>
      <c r="S99" s="8"/>
      <c r="T99" s="76"/>
    </row>
    <row r="100" spans="1:20" x14ac:dyDescent="0.25">
      <c r="A100" s="5" t="str">
        <f>'Raw data'!A100</f>
        <v>E03</v>
      </c>
      <c r="B100" s="34">
        <f>IF(SUM('Raw data'!$B$2:$B$385)&gt;4,IF(AND(ISNUMBER('Raw data'!$B100),'Raw data'!$B100&lt;40,'Raw data'!$B100&gt;0),'Raw data'!$B100,40),"")</f>
        <v>12.2</v>
      </c>
      <c r="D100" s="8" t="str">
        <f>'Sample library dilution'!A101</f>
        <v>E14</v>
      </c>
      <c r="E100" s="8"/>
      <c r="F100" s="8"/>
      <c r="G100" s="8"/>
      <c r="H100" s="8" t="str">
        <f>'Sample library dilution'!E101</f>
        <v>library9 QC sets</v>
      </c>
      <c r="I100" s="8">
        <f>IF(ISNUMBER('Sample library dilution'!F101),'Sample library dilution'!F101,"")</f>
        <v>2000</v>
      </c>
      <c r="J100" s="8">
        <f t="shared" si="18"/>
        <v>24.1</v>
      </c>
      <c r="K100" s="8"/>
      <c r="L100" s="8"/>
      <c r="M100" s="8"/>
      <c r="N100" s="8">
        <f t="shared" si="19"/>
        <v>24.1</v>
      </c>
      <c r="O100" s="30"/>
      <c r="P100" s="8">
        <f t="shared" si="17"/>
        <v>-4.8944193061840124</v>
      </c>
      <c r="Q100" s="8">
        <f t="shared" si="20"/>
        <v>1.2752070169792625E-5</v>
      </c>
      <c r="R100" s="8"/>
      <c r="S100" s="8"/>
      <c r="T100" s="76"/>
    </row>
    <row r="101" spans="1:20" x14ac:dyDescent="0.25">
      <c r="A101" s="5" t="str">
        <f>'Raw data'!A101</f>
        <v>E04</v>
      </c>
      <c r="B101" s="34">
        <f>IF(SUM('Raw data'!$B$2:$B$385)&gt;4,IF(AND(ISNUMBER('Raw data'!$B101),'Raw data'!$B101&lt;40,'Raw data'!$B101&gt;0),'Raw data'!$B101,40),"")</f>
        <v>12.2</v>
      </c>
      <c r="D101" s="8" t="str">
        <f>'Sample library dilution'!A102</f>
        <v>F13</v>
      </c>
      <c r="E101" s="8"/>
      <c r="F101" s="8"/>
      <c r="G101" s="8"/>
      <c r="H101" s="8" t="str">
        <f>'Sample library dilution'!E102</f>
        <v>library9 QC sets</v>
      </c>
      <c r="I101" s="8">
        <f>IF(ISNUMBER('Sample library dilution'!F102),'Sample library dilution'!F102,"")</f>
        <v>2000</v>
      </c>
      <c r="J101" s="8">
        <f t="shared" si="18"/>
        <v>24</v>
      </c>
      <c r="K101" s="8"/>
      <c r="L101" s="8"/>
      <c r="M101" s="8"/>
      <c r="N101" s="8">
        <f t="shared" si="19"/>
        <v>24</v>
      </c>
      <c r="O101" s="30"/>
      <c r="P101" s="8">
        <f t="shared" si="17"/>
        <v>-4.8642533936651589</v>
      </c>
      <c r="Q101" s="8">
        <f t="shared" si="20"/>
        <v>1.366931042644195E-5</v>
      </c>
      <c r="R101" s="8"/>
      <c r="S101" s="8"/>
      <c r="T101" s="76"/>
    </row>
    <row r="102" spans="1:20" x14ac:dyDescent="0.25">
      <c r="A102" s="5" t="str">
        <f>'Raw data'!A102</f>
        <v>E05</v>
      </c>
      <c r="B102" s="34">
        <f>IF(SUM('Raw data'!$B$2:$B$385)&gt;4,IF(AND(ISNUMBER('Raw data'!$B102),'Raw data'!$B102&lt;40,'Raw data'!$B102&gt;0),'Raw data'!$B102,40),"")</f>
        <v>15.6</v>
      </c>
      <c r="D102" s="8" t="str">
        <f>'Sample library dilution'!A103</f>
        <v>F14</v>
      </c>
      <c r="E102" s="8"/>
      <c r="F102" s="8"/>
      <c r="G102" s="8"/>
      <c r="H102" s="8" t="str">
        <f>'Sample library dilution'!E103</f>
        <v>library9 QC sets</v>
      </c>
      <c r="I102" s="8">
        <f>IF(ISNUMBER('Sample library dilution'!F103),'Sample library dilution'!F103,"")</f>
        <v>2000</v>
      </c>
      <c r="J102" s="8">
        <f t="shared" si="18"/>
        <v>24.1</v>
      </c>
      <c r="K102" s="8"/>
      <c r="L102" s="8"/>
      <c r="M102" s="8"/>
      <c r="N102" s="8">
        <f t="shared" si="19"/>
        <v>24.1</v>
      </c>
      <c r="O102" s="30"/>
      <c r="P102" s="8">
        <f t="shared" si="17"/>
        <v>-4.8944193061840124</v>
      </c>
      <c r="Q102" s="8">
        <f t="shared" si="20"/>
        <v>1.2752070169792625E-5</v>
      </c>
      <c r="R102" s="8"/>
      <c r="S102" s="8"/>
      <c r="T102" s="76"/>
    </row>
    <row r="103" spans="1:20" x14ac:dyDescent="0.25">
      <c r="A103" s="5" t="str">
        <f>'Raw data'!A103</f>
        <v>E06</v>
      </c>
      <c r="B103" s="34">
        <f>IF(SUM('Raw data'!$B$2:$B$385)&gt;4,IF(AND(ISNUMBER('Raw data'!$B103),'Raw data'!$B103&lt;40,'Raw data'!$B103&gt;0),'Raw data'!$B103,40),"")</f>
        <v>15.7</v>
      </c>
      <c r="D103" s="8" t="str">
        <f>'Sample library dilution'!A104</f>
        <v>E19</v>
      </c>
      <c r="E103" s="8"/>
      <c r="F103" s="8"/>
      <c r="G103" s="8"/>
      <c r="H103" s="8" t="str">
        <f>'Sample library dilution'!E104</f>
        <v>library10 QC sets</v>
      </c>
      <c r="I103" s="8">
        <f>IF(ISNUMBER('Sample library dilution'!F104),'Sample library dilution'!F104,"")</f>
        <v>2000</v>
      </c>
      <c r="J103" s="8">
        <f t="shared" si="18"/>
        <v>24</v>
      </c>
      <c r="K103" s="8"/>
      <c r="L103" s="8"/>
      <c r="M103" s="8"/>
      <c r="N103" s="8">
        <f t="shared" si="19"/>
        <v>24</v>
      </c>
      <c r="O103" s="30"/>
      <c r="P103" s="8">
        <f t="shared" ref="P103:P166" si="21">(N103-$V$2)/$U$2</f>
        <v>-4.8642533936651589</v>
      </c>
      <c r="Q103" s="8">
        <f t="shared" si="20"/>
        <v>1.366931042644195E-5</v>
      </c>
      <c r="R103" s="8"/>
      <c r="S103" s="8"/>
      <c r="T103" s="76"/>
    </row>
    <row r="104" spans="1:20" x14ac:dyDescent="0.25">
      <c r="A104" s="5" t="str">
        <f>'Raw data'!A104</f>
        <v>E07</v>
      </c>
      <c r="B104" s="34">
        <f>IF(SUM('Raw data'!$B$2:$B$385)&gt;4,IF(AND(ISNUMBER('Raw data'!$B104),'Raw data'!$B104&lt;40,'Raw data'!$B104&gt;0),'Raw data'!$B104,40),"")</f>
        <v>24</v>
      </c>
      <c r="D104" s="8" t="str">
        <f>'Sample library dilution'!A105</f>
        <v>E20</v>
      </c>
      <c r="E104" s="8"/>
      <c r="F104" s="8"/>
      <c r="G104" s="8"/>
      <c r="H104" s="8" t="str">
        <f>'Sample library dilution'!E105</f>
        <v>library10 QC sets</v>
      </c>
      <c r="I104" s="8">
        <f>IF(ISNUMBER('Sample library dilution'!F105),'Sample library dilution'!F105,"")</f>
        <v>2000</v>
      </c>
      <c r="J104" s="8">
        <f t="shared" si="18"/>
        <v>24.1</v>
      </c>
      <c r="K104" s="8"/>
      <c r="L104" s="8"/>
      <c r="M104" s="8"/>
      <c r="N104" s="8">
        <f t="shared" si="19"/>
        <v>24.1</v>
      </c>
      <c r="O104" s="30"/>
      <c r="P104" s="8">
        <f t="shared" si="21"/>
        <v>-4.8944193061840124</v>
      </c>
      <c r="Q104" s="8">
        <f t="shared" si="20"/>
        <v>1.2752070169792625E-5</v>
      </c>
      <c r="R104" s="8"/>
      <c r="S104" s="8"/>
      <c r="T104" s="76"/>
    </row>
    <row r="105" spans="1:20" x14ac:dyDescent="0.25">
      <c r="A105" s="5" t="str">
        <f>'Raw data'!A105</f>
        <v>E08</v>
      </c>
      <c r="B105" s="34">
        <f>IF(SUM('Raw data'!$B$2:$B$385)&gt;4,IF(AND(ISNUMBER('Raw data'!$B105),'Raw data'!$B105&lt;40,'Raw data'!$B105&gt;0),'Raw data'!$B105,40),"")</f>
        <v>24.1</v>
      </c>
      <c r="D105" s="8" t="str">
        <f>'Sample library dilution'!A106</f>
        <v>F19</v>
      </c>
      <c r="E105" s="8"/>
      <c r="F105" s="8"/>
      <c r="G105" s="8"/>
      <c r="H105" s="8" t="str">
        <f>'Sample library dilution'!E106</f>
        <v>library10 QC sets</v>
      </c>
      <c r="I105" s="8">
        <f>IF(ISNUMBER('Sample library dilution'!F106),'Sample library dilution'!F106,"")</f>
        <v>2000</v>
      </c>
      <c r="J105" s="8">
        <f t="shared" si="18"/>
        <v>24</v>
      </c>
      <c r="K105" s="8"/>
      <c r="L105" s="8"/>
      <c r="M105" s="8"/>
      <c r="N105" s="8">
        <f t="shared" si="19"/>
        <v>24</v>
      </c>
      <c r="O105" s="30"/>
      <c r="P105" s="8">
        <f t="shared" si="21"/>
        <v>-4.8642533936651589</v>
      </c>
      <c r="Q105" s="8">
        <f t="shared" si="20"/>
        <v>1.366931042644195E-5</v>
      </c>
      <c r="R105" s="8"/>
      <c r="S105" s="8"/>
      <c r="T105" s="76"/>
    </row>
    <row r="106" spans="1:20" x14ac:dyDescent="0.25">
      <c r="A106" s="5" t="str">
        <f>'Raw data'!A106</f>
        <v>E09</v>
      </c>
      <c r="B106" s="34">
        <f>IF(SUM('Raw data'!$B$2:$B$385)&gt;4,IF(AND(ISNUMBER('Raw data'!$B106),'Raw data'!$B106&lt;40,'Raw data'!$B106&gt;0),'Raw data'!$B106,40),"")</f>
        <v>12.2</v>
      </c>
      <c r="D106" s="8" t="str">
        <f>'Sample library dilution'!A107</f>
        <v>F20</v>
      </c>
      <c r="E106" s="8"/>
      <c r="F106" s="8"/>
      <c r="G106" s="8"/>
      <c r="H106" s="8" t="str">
        <f>'Sample library dilution'!E107</f>
        <v>library10 QC sets</v>
      </c>
      <c r="I106" s="8">
        <f>IF(ISNUMBER('Sample library dilution'!F107),'Sample library dilution'!F107,"")</f>
        <v>2000</v>
      </c>
      <c r="J106" s="8">
        <f t="shared" si="18"/>
        <v>24.1</v>
      </c>
      <c r="K106" s="8"/>
      <c r="L106" s="8"/>
      <c r="M106" s="8"/>
      <c r="N106" s="8">
        <f t="shared" si="19"/>
        <v>24.1</v>
      </c>
      <c r="O106" s="30"/>
      <c r="P106" s="8">
        <f t="shared" si="21"/>
        <v>-4.8944193061840124</v>
      </c>
      <c r="Q106" s="8">
        <f t="shared" si="20"/>
        <v>1.2752070169792625E-5</v>
      </c>
      <c r="R106" s="8"/>
      <c r="S106" s="8"/>
      <c r="T106" s="76"/>
    </row>
    <row r="107" spans="1:20" x14ac:dyDescent="0.25">
      <c r="A107" s="5" t="str">
        <f>'Raw data'!A107</f>
        <v>E10</v>
      </c>
      <c r="B107" s="34">
        <f>IF(SUM('Raw data'!$B$2:$B$385)&gt;4,IF(AND(ISNUMBER('Raw data'!$B107),'Raw data'!$B107&lt;40,'Raw data'!$B107&gt;0),'Raw data'!$B107,40),"")</f>
        <v>12.2</v>
      </c>
      <c r="D107" s="8" t="str">
        <f>'Sample library dilution'!A108</f>
        <v>G01</v>
      </c>
      <c r="E107" s="8"/>
      <c r="F107" s="8"/>
      <c r="G107" s="8"/>
      <c r="H107" s="8" t="str">
        <f>'Sample library dilution'!E108</f>
        <v>library11 QC sets</v>
      </c>
      <c r="I107" s="8">
        <f>IF(ISNUMBER('Sample library dilution'!F108),'Sample library dilution'!F108,"")</f>
        <v>2000</v>
      </c>
      <c r="J107" s="8">
        <f t="shared" si="18"/>
        <v>24</v>
      </c>
      <c r="K107" s="8"/>
      <c r="L107" s="8"/>
      <c r="M107" s="8"/>
      <c r="N107" s="8">
        <f t="shared" si="19"/>
        <v>24</v>
      </c>
      <c r="O107" s="30"/>
      <c r="P107" s="8">
        <f t="shared" si="21"/>
        <v>-4.8642533936651589</v>
      </c>
      <c r="Q107" s="8">
        <f t="shared" si="20"/>
        <v>1.366931042644195E-5</v>
      </c>
      <c r="R107" s="8"/>
      <c r="S107" s="8"/>
      <c r="T107" s="76"/>
    </row>
    <row r="108" spans="1:20" x14ac:dyDescent="0.25">
      <c r="A108" s="5" t="str">
        <f>'Raw data'!A108</f>
        <v>E11</v>
      </c>
      <c r="B108" s="34">
        <f>IF(SUM('Raw data'!$B$2:$B$385)&gt;4,IF(AND(ISNUMBER('Raw data'!$B108),'Raw data'!$B108&lt;40,'Raw data'!$B108&gt;0),'Raw data'!$B108,40),"")</f>
        <v>15.6</v>
      </c>
      <c r="D108" s="8" t="str">
        <f>'Sample library dilution'!A109</f>
        <v>G02</v>
      </c>
      <c r="E108" s="8"/>
      <c r="F108" s="8"/>
      <c r="G108" s="8"/>
      <c r="H108" s="8" t="str">
        <f>'Sample library dilution'!E109</f>
        <v>library11 QC sets</v>
      </c>
      <c r="I108" s="8">
        <f>IF(ISNUMBER('Sample library dilution'!F109),'Sample library dilution'!F109,"")</f>
        <v>2000</v>
      </c>
      <c r="J108" s="8">
        <f t="shared" si="18"/>
        <v>24.1</v>
      </c>
      <c r="K108" s="8"/>
      <c r="L108" s="8"/>
      <c r="M108" s="8"/>
      <c r="N108" s="8">
        <f t="shared" si="19"/>
        <v>24.1</v>
      </c>
      <c r="O108" s="30"/>
      <c r="P108" s="8">
        <f t="shared" si="21"/>
        <v>-4.8944193061840124</v>
      </c>
      <c r="Q108" s="8">
        <f t="shared" si="20"/>
        <v>1.2752070169792625E-5</v>
      </c>
      <c r="R108" s="8"/>
      <c r="S108" s="8"/>
      <c r="T108" s="76"/>
    </row>
    <row r="109" spans="1:20" x14ac:dyDescent="0.25">
      <c r="A109" s="5" t="str">
        <f>'Raw data'!A109</f>
        <v>E12</v>
      </c>
      <c r="B109" s="34">
        <f>IF(SUM('Raw data'!$B$2:$B$385)&gt;4,IF(AND(ISNUMBER('Raw data'!$B109),'Raw data'!$B109&lt;40,'Raw data'!$B109&gt;0),'Raw data'!$B109,40),"")</f>
        <v>15.7</v>
      </c>
      <c r="D109" s="8" t="str">
        <f>'Sample library dilution'!A110</f>
        <v>H01</v>
      </c>
      <c r="E109" s="8"/>
      <c r="F109" s="8"/>
      <c r="G109" s="8"/>
      <c r="H109" s="8" t="str">
        <f>'Sample library dilution'!E110</f>
        <v>library11 QC sets</v>
      </c>
      <c r="I109" s="8">
        <f>IF(ISNUMBER('Sample library dilution'!F110),'Sample library dilution'!F110,"")</f>
        <v>2000</v>
      </c>
      <c r="J109" s="8">
        <f t="shared" si="18"/>
        <v>24</v>
      </c>
      <c r="K109" s="8"/>
      <c r="L109" s="8"/>
      <c r="M109" s="8"/>
      <c r="N109" s="8">
        <f t="shared" si="19"/>
        <v>24</v>
      </c>
      <c r="O109" s="30"/>
      <c r="P109" s="8">
        <f t="shared" si="21"/>
        <v>-4.8642533936651589</v>
      </c>
      <c r="Q109" s="8">
        <f t="shared" si="20"/>
        <v>1.366931042644195E-5</v>
      </c>
      <c r="R109" s="8"/>
      <c r="S109" s="8"/>
      <c r="T109" s="76"/>
    </row>
    <row r="110" spans="1:20" x14ac:dyDescent="0.25">
      <c r="A110" s="5" t="str">
        <f>'Raw data'!A110</f>
        <v>E13</v>
      </c>
      <c r="B110" s="34">
        <f>IF(SUM('Raw data'!$B$2:$B$385)&gt;4,IF(AND(ISNUMBER('Raw data'!$B110),'Raw data'!$B110&lt;40,'Raw data'!$B110&gt;0),'Raw data'!$B110,40),"")</f>
        <v>24</v>
      </c>
      <c r="D110" s="8" t="str">
        <f>'Sample library dilution'!A111</f>
        <v>H02</v>
      </c>
      <c r="E110" s="8"/>
      <c r="F110" s="8"/>
      <c r="G110" s="8"/>
      <c r="H110" s="8" t="str">
        <f>'Sample library dilution'!E111</f>
        <v>library11 QC sets</v>
      </c>
      <c r="I110" s="8">
        <f>IF(ISNUMBER('Sample library dilution'!F111),'Sample library dilution'!F111,"")</f>
        <v>2000</v>
      </c>
      <c r="J110" s="8">
        <f t="shared" si="18"/>
        <v>24.1</v>
      </c>
      <c r="K110" s="8"/>
      <c r="L110" s="8"/>
      <c r="M110" s="8"/>
      <c r="N110" s="8">
        <f t="shared" si="19"/>
        <v>24.1</v>
      </c>
      <c r="O110" s="30"/>
      <c r="P110" s="8">
        <f t="shared" si="21"/>
        <v>-4.8944193061840124</v>
      </c>
      <c r="Q110" s="8">
        <f t="shared" si="20"/>
        <v>1.2752070169792625E-5</v>
      </c>
      <c r="R110" s="8"/>
      <c r="S110" s="8"/>
      <c r="T110" s="76"/>
    </row>
    <row r="111" spans="1:20" x14ac:dyDescent="0.25">
      <c r="A111" s="5" t="str">
        <f>'Raw data'!A111</f>
        <v>E14</v>
      </c>
      <c r="B111" s="34">
        <f>IF(SUM('Raw data'!$B$2:$B$385)&gt;4,IF(AND(ISNUMBER('Raw data'!$B111),'Raw data'!$B111&lt;40,'Raw data'!$B111&gt;0),'Raw data'!$B111,40),"")</f>
        <v>24.1</v>
      </c>
      <c r="D111" s="8" t="str">
        <f>'Sample library dilution'!A112</f>
        <v>G07</v>
      </c>
      <c r="E111" s="8"/>
      <c r="F111" s="8"/>
      <c r="G111" s="8"/>
      <c r="H111" s="8" t="str">
        <f>'Sample library dilution'!E112</f>
        <v>library12 QC sets</v>
      </c>
      <c r="I111" s="8">
        <f>IF(ISNUMBER('Sample library dilution'!F112),'Sample library dilution'!F112,"")</f>
        <v>2000</v>
      </c>
      <c r="J111" s="8">
        <f t="shared" si="18"/>
        <v>24</v>
      </c>
      <c r="K111" s="8"/>
      <c r="L111" s="8"/>
      <c r="M111" s="8"/>
      <c r="N111" s="8">
        <f t="shared" si="19"/>
        <v>24</v>
      </c>
      <c r="O111" s="30"/>
      <c r="P111" s="8">
        <f t="shared" si="21"/>
        <v>-4.8642533936651589</v>
      </c>
      <c r="Q111" s="8">
        <f t="shared" si="20"/>
        <v>1.366931042644195E-5</v>
      </c>
      <c r="R111" s="8"/>
      <c r="S111" s="8"/>
      <c r="T111" s="76"/>
    </row>
    <row r="112" spans="1:20" x14ac:dyDescent="0.25">
      <c r="A112" s="5" t="str">
        <f>'Raw data'!A112</f>
        <v>E15</v>
      </c>
      <c r="B112" s="34">
        <f>IF(SUM('Raw data'!$B$2:$B$385)&gt;4,IF(AND(ISNUMBER('Raw data'!$B112),'Raw data'!$B112&lt;40,'Raw data'!$B112&gt;0),'Raw data'!$B112,40),"")</f>
        <v>12.2</v>
      </c>
      <c r="D112" s="8" t="str">
        <f>'Sample library dilution'!A113</f>
        <v>G08</v>
      </c>
      <c r="E112" s="8"/>
      <c r="F112" s="8"/>
      <c r="G112" s="8"/>
      <c r="H112" s="8" t="str">
        <f>'Sample library dilution'!E113</f>
        <v>library12 QC sets</v>
      </c>
      <c r="I112" s="8">
        <f>IF(ISNUMBER('Sample library dilution'!F113),'Sample library dilution'!F113,"")</f>
        <v>2000</v>
      </c>
      <c r="J112" s="8">
        <f t="shared" si="18"/>
        <v>24.1</v>
      </c>
      <c r="K112" s="8"/>
      <c r="L112" s="8"/>
      <c r="M112" s="8"/>
      <c r="N112" s="8">
        <f t="shared" si="19"/>
        <v>24.1</v>
      </c>
      <c r="O112" s="30"/>
      <c r="P112" s="8">
        <f t="shared" si="21"/>
        <v>-4.8944193061840124</v>
      </c>
      <c r="Q112" s="8">
        <f t="shared" si="20"/>
        <v>1.2752070169792625E-5</v>
      </c>
      <c r="R112" s="8"/>
      <c r="S112" s="8"/>
      <c r="T112" s="76"/>
    </row>
    <row r="113" spans="1:20" x14ac:dyDescent="0.25">
      <c r="A113" s="5" t="str">
        <f>'Raw data'!A113</f>
        <v>E16</v>
      </c>
      <c r="B113" s="34">
        <f>IF(SUM('Raw data'!$B$2:$B$385)&gt;4,IF(AND(ISNUMBER('Raw data'!$B113),'Raw data'!$B113&lt;40,'Raw data'!$B113&gt;0),'Raw data'!$B113,40),"")</f>
        <v>12.2</v>
      </c>
      <c r="D113" s="8" t="str">
        <f>'Sample library dilution'!A114</f>
        <v>H07</v>
      </c>
      <c r="E113" s="8"/>
      <c r="F113" s="8"/>
      <c r="G113" s="8"/>
      <c r="H113" s="8" t="str">
        <f>'Sample library dilution'!E114</f>
        <v>library12 QC sets</v>
      </c>
      <c r="I113" s="8">
        <f>IF(ISNUMBER('Sample library dilution'!F114),'Sample library dilution'!F114,"")</f>
        <v>2000</v>
      </c>
      <c r="J113" s="8">
        <f t="shared" si="18"/>
        <v>24</v>
      </c>
      <c r="K113" s="8"/>
      <c r="L113" s="8"/>
      <c r="M113" s="8"/>
      <c r="N113" s="8">
        <f t="shared" si="19"/>
        <v>24</v>
      </c>
      <c r="O113" s="30"/>
      <c r="P113" s="8">
        <f t="shared" si="21"/>
        <v>-4.8642533936651589</v>
      </c>
      <c r="Q113" s="8">
        <f t="shared" si="20"/>
        <v>1.366931042644195E-5</v>
      </c>
      <c r="R113" s="8"/>
      <c r="S113" s="8"/>
      <c r="T113" s="76"/>
    </row>
    <row r="114" spans="1:20" x14ac:dyDescent="0.25">
      <c r="A114" s="5" t="str">
        <f>'Raw data'!A114</f>
        <v>E17</v>
      </c>
      <c r="B114" s="34">
        <f>IF(SUM('Raw data'!$B$2:$B$385)&gt;4,IF(AND(ISNUMBER('Raw data'!$B114),'Raw data'!$B114&lt;40,'Raw data'!$B114&gt;0),'Raw data'!$B114,40),"")</f>
        <v>15.6</v>
      </c>
      <c r="D114" s="8" t="str">
        <f>'Sample library dilution'!A115</f>
        <v>H08</v>
      </c>
      <c r="E114" s="8"/>
      <c r="F114" s="8"/>
      <c r="G114" s="8"/>
      <c r="H114" s="8" t="str">
        <f>'Sample library dilution'!E115</f>
        <v>library12 QC sets</v>
      </c>
      <c r="I114" s="8">
        <f>IF(ISNUMBER('Sample library dilution'!F115),'Sample library dilution'!F115,"")</f>
        <v>2000</v>
      </c>
      <c r="J114" s="8">
        <f t="shared" si="18"/>
        <v>24.1</v>
      </c>
      <c r="K114" s="8"/>
      <c r="L114" s="8"/>
      <c r="M114" s="8"/>
      <c r="N114" s="8">
        <f t="shared" si="19"/>
        <v>24.1</v>
      </c>
      <c r="O114" s="30"/>
      <c r="P114" s="8">
        <f t="shared" si="21"/>
        <v>-4.8944193061840124</v>
      </c>
      <c r="Q114" s="8">
        <f t="shared" si="20"/>
        <v>1.2752070169792625E-5</v>
      </c>
      <c r="R114" s="8"/>
      <c r="S114" s="8"/>
      <c r="T114" s="76"/>
    </row>
    <row r="115" spans="1:20" x14ac:dyDescent="0.25">
      <c r="A115" s="5" t="str">
        <f>'Raw data'!A115</f>
        <v>E18</v>
      </c>
      <c r="B115" s="34">
        <f>IF(SUM('Raw data'!$B$2:$B$385)&gt;4,IF(AND(ISNUMBER('Raw data'!$B115),'Raw data'!$B115&lt;40,'Raw data'!$B115&gt;0),'Raw data'!$B115,40),"")</f>
        <v>15.7</v>
      </c>
      <c r="D115" s="8" t="str">
        <f>'Sample library dilution'!A116</f>
        <v>G13</v>
      </c>
      <c r="E115" s="8"/>
      <c r="F115" s="8"/>
      <c r="G115" s="8"/>
      <c r="H115" s="8" t="str">
        <f>'Sample library dilution'!E116</f>
        <v>library13 QC sets</v>
      </c>
      <c r="I115" s="8">
        <f>IF(ISNUMBER('Sample library dilution'!F116),'Sample library dilution'!F116,"")</f>
        <v>2000</v>
      </c>
      <c r="J115" s="8">
        <f t="shared" si="18"/>
        <v>24</v>
      </c>
      <c r="K115" s="8"/>
      <c r="L115" s="8"/>
      <c r="M115" s="8"/>
      <c r="N115" s="8">
        <f t="shared" si="19"/>
        <v>24</v>
      </c>
      <c r="O115" s="30"/>
      <c r="P115" s="8">
        <f t="shared" si="21"/>
        <v>-4.8642533936651589</v>
      </c>
      <c r="Q115" s="8">
        <f t="shared" si="20"/>
        <v>1.366931042644195E-5</v>
      </c>
      <c r="R115" s="8"/>
      <c r="S115" s="8"/>
      <c r="T115" s="76"/>
    </row>
    <row r="116" spans="1:20" x14ac:dyDescent="0.25">
      <c r="A116" s="5" t="str">
        <f>'Raw data'!A116</f>
        <v>E19</v>
      </c>
      <c r="B116" s="34">
        <f>IF(SUM('Raw data'!$B$2:$B$385)&gt;4,IF(AND(ISNUMBER('Raw data'!$B116),'Raw data'!$B116&lt;40,'Raw data'!$B116&gt;0),'Raw data'!$B116,40),"")</f>
        <v>24</v>
      </c>
      <c r="D116" s="8" t="str">
        <f>'Sample library dilution'!A117</f>
        <v>G14</v>
      </c>
      <c r="E116" s="8"/>
      <c r="F116" s="8"/>
      <c r="G116" s="8"/>
      <c r="H116" s="8" t="str">
        <f>'Sample library dilution'!E117</f>
        <v>library13 QC sets</v>
      </c>
      <c r="I116" s="8">
        <f>IF(ISNUMBER('Sample library dilution'!F117),'Sample library dilution'!F117,"")</f>
        <v>2000</v>
      </c>
      <c r="J116" s="8">
        <f t="shared" si="18"/>
        <v>24.1</v>
      </c>
      <c r="K116" s="8"/>
      <c r="L116" s="8"/>
      <c r="M116" s="8"/>
      <c r="N116" s="8">
        <f t="shared" si="19"/>
        <v>24.1</v>
      </c>
      <c r="O116" s="30"/>
      <c r="P116" s="8">
        <f t="shared" si="21"/>
        <v>-4.8944193061840124</v>
      </c>
      <c r="Q116" s="8">
        <f t="shared" si="20"/>
        <v>1.2752070169792625E-5</v>
      </c>
      <c r="R116" s="8"/>
      <c r="S116" s="8"/>
      <c r="T116" s="76"/>
    </row>
    <row r="117" spans="1:20" x14ac:dyDescent="0.25">
      <c r="A117" s="5" t="str">
        <f>'Raw data'!A117</f>
        <v>E20</v>
      </c>
      <c r="B117" s="34">
        <f>IF(SUM('Raw data'!$B$2:$B$385)&gt;4,IF(AND(ISNUMBER('Raw data'!$B117),'Raw data'!$B117&lt;40,'Raw data'!$B117&gt;0),'Raw data'!$B117,40),"")</f>
        <v>24.1</v>
      </c>
      <c r="D117" s="8" t="str">
        <f>'Sample library dilution'!A118</f>
        <v>H13</v>
      </c>
      <c r="E117" s="8"/>
      <c r="F117" s="8"/>
      <c r="G117" s="8"/>
      <c r="H117" s="8" t="str">
        <f>'Sample library dilution'!E118</f>
        <v>library13 QC sets</v>
      </c>
      <c r="I117" s="8">
        <f>IF(ISNUMBER('Sample library dilution'!F118),'Sample library dilution'!F118,"")</f>
        <v>2000</v>
      </c>
      <c r="J117" s="8">
        <f t="shared" si="18"/>
        <v>24</v>
      </c>
      <c r="K117" s="8"/>
      <c r="L117" s="8"/>
      <c r="M117" s="8"/>
      <c r="N117" s="8">
        <f t="shared" si="19"/>
        <v>24</v>
      </c>
      <c r="O117" s="30"/>
      <c r="P117" s="8">
        <f t="shared" si="21"/>
        <v>-4.8642533936651589</v>
      </c>
      <c r="Q117" s="8">
        <f t="shared" si="20"/>
        <v>1.366931042644195E-5</v>
      </c>
      <c r="R117" s="8"/>
      <c r="S117" s="8"/>
      <c r="T117" s="76"/>
    </row>
    <row r="118" spans="1:20" x14ac:dyDescent="0.25">
      <c r="A118" s="5" t="str">
        <f>'Raw data'!A118</f>
        <v>E21</v>
      </c>
      <c r="B118" s="34">
        <f>IF(SUM('Raw data'!$B$2:$B$385)&gt;4,IF(AND(ISNUMBER('Raw data'!$B118),'Raw data'!$B118&lt;40,'Raw data'!$B118&gt;0),'Raw data'!$B118,40),"")</f>
        <v>12.2</v>
      </c>
      <c r="D118" s="8" t="str">
        <f>'Sample library dilution'!A119</f>
        <v>H14</v>
      </c>
      <c r="E118" s="8"/>
      <c r="F118" s="8"/>
      <c r="G118" s="8"/>
      <c r="H118" s="8" t="str">
        <f>'Sample library dilution'!E119</f>
        <v>library13 QC sets</v>
      </c>
      <c r="I118" s="8">
        <f>IF(ISNUMBER('Sample library dilution'!F119),'Sample library dilution'!F119,"")</f>
        <v>2000</v>
      </c>
      <c r="J118" s="8">
        <f t="shared" si="18"/>
        <v>24.1</v>
      </c>
      <c r="K118" s="8"/>
      <c r="L118" s="8"/>
      <c r="M118" s="8"/>
      <c r="N118" s="8">
        <f t="shared" si="19"/>
        <v>24.1</v>
      </c>
      <c r="O118" s="30"/>
      <c r="P118" s="8">
        <f t="shared" si="21"/>
        <v>-4.8944193061840124</v>
      </c>
      <c r="Q118" s="8">
        <f t="shared" si="20"/>
        <v>1.2752070169792625E-5</v>
      </c>
      <c r="R118" s="8"/>
      <c r="S118" s="8"/>
      <c r="T118" s="76"/>
    </row>
    <row r="119" spans="1:20" x14ac:dyDescent="0.25">
      <c r="A119" s="5" t="str">
        <f>'Raw data'!A119</f>
        <v>E22</v>
      </c>
      <c r="B119" s="34">
        <f>IF(SUM('Raw data'!$B$2:$B$385)&gt;4,IF(AND(ISNUMBER('Raw data'!$B119),'Raw data'!$B119&lt;40,'Raw data'!$B119&gt;0),'Raw data'!$B119,40),"")</f>
        <v>12.2</v>
      </c>
      <c r="D119" s="8" t="str">
        <f>'Sample library dilution'!A120</f>
        <v>G19</v>
      </c>
      <c r="E119" s="8"/>
      <c r="F119" s="8"/>
      <c r="G119" s="8"/>
      <c r="H119" s="8" t="str">
        <f>'Sample library dilution'!E120</f>
        <v>library14 QC sets</v>
      </c>
      <c r="I119" s="8">
        <f>IF(ISNUMBER('Sample library dilution'!F120),'Sample library dilution'!F120,"")</f>
        <v>2000</v>
      </c>
      <c r="J119" s="8">
        <f t="shared" si="18"/>
        <v>24</v>
      </c>
      <c r="K119" s="8"/>
      <c r="L119" s="8"/>
      <c r="M119" s="8"/>
      <c r="N119" s="8">
        <f t="shared" si="19"/>
        <v>24</v>
      </c>
      <c r="O119" s="30"/>
      <c r="P119" s="8">
        <f t="shared" si="21"/>
        <v>-4.8642533936651589</v>
      </c>
      <c r="Q119" s="8">
        <f t="shared" si="20"/>
        <v>1.366931042644195E-5</v>
      </c>
      <c r="R119" s="8"/>
      <c r="S119" s="8"/>
      <c r="T119" s="76"/>
    </row>
    <row r="120" spans="1:20" x14ac:dyDescent="0.25">
      <c r="A120" s="5" t="str">
        <f>'Raw data'!A120</f>
        <v>E23</v>
      </c>
      <c r="B120" s="34">
        <f>IF(SUM('Raw data'!$B$2:$B$385)&gt;4,IF(AND(ISNUMBER('Raw data'!$B120),'Raw data'!$B120&lt;40,'Raw data'!$B120&gt;0),'Raw data'!$B120,40),"")</f>
        <v>15.6</v>
      </c>
      <c r="D120" s="8" t="str">
        <f>'Sample library dilution'!A121</f>
        <v>G20</v>
      </c>
      <c r="E120" s="8"/>
      <c r="F120" s="8"/>
      <c r="G120" s="8"/>
      <c r="H120" s="8" t="str">
        <f>'Sample library dilution'!E121</f>
        <v>library14 QC sets</v>
      </c>
      <c r="I120" s="8">
        <f>IF(ISNUMBER('Sample library dilution'!F121),'Sample library dilution'!F121,"")</f>
        <v>2000</v>
      </c>
      <c r="J120" s="8">
        <f t="shared" si="18"/>
        <v>24.1</v>
      </c>
      <c r="K120" s="8"/>
      <c r="L120" s="8"/>
      <c r="M120" s="8"/>
      <c r="N120" s="8">
        <f t="shared" si="19"/>
        <v>24.1</v>
      </c>
      <c r="O120" s="30"/>
      <c r="P120" s="8">
        <f t="shared" si="21"/>
        <v>-4.8944193061840124</v>
      </c>
      <c r="Q120" s="8">
        <f t="shared" si="20"/>
        <v>1.2752070169792625E-5</v>
      </c>
      <c r="R120" s="8"/>
      <c r="S120" s="8"/>
      <c r="T120" s="76"/>
    </row>
    <row r="121" spans="1:20" x14ac:dyDescent="0.25">
      <c r="A121" s="5" t="str">
        <f>'Raw data'!A121</f>
        <v>E24</v>
      </c>
      <c r="B121" s="34">
        <f>IF(SUM('Raw data'!$B$2:$B$385)&gt;4,IF(AND(ISNUMBER('Raw data'!$B121),'Raw data'!$B121&lt;40,'Raw data'!$B121&gt;0),'Raw data'!$B121,40),"")</f>
        <v>15.7</v>
      </c>
      <c r="D121" s="8" t="str">
        <f>'Sample library dilution'!A122</f>
        <v>H19</v>
      </c>
      <c r="E121" s="8"/>
      <c r="F121" s="8"/>
      <c r="G121" s="8"/>
      <c r="H121" s="8" t="str">
        <f>'Sample library dilution'!E122</f>
        <v>library14 QC sets</v>
      </c>
      <c r="I121" s="8">
        <f>IF(ISNUMBER('Sample library dilution'!F122),'Sample library dilution'!F122,"")</f>
        <v>2000</v>
      </c>
      <c r="J121" s="8">
        <f t="shared" si="18"/>
        <v>24</v>
      </c>
      <c r="K121" s="8"/>
      <c r="L121" s="8"/>
      <c r="M121" s="8"/>
      <c r="N121" s="8">
        <f t="shared" si="19"/>
        <v>24</v>
      </c>
      <c r="O121" s="30"/>
      <c r="P121" s="8">
        <f t="shared" si="21"/>
        <v>-4.8642533936651589</v>
      </c>
      <c r="Q121" s="8">
        <f t="shared" si="20"/>
        <v>1.366931042644195E-5</v>
      </c>
      <c r="R121" s="8"/>
      <c r="S121" s="8"/>
      <c r="T121" s="76"/>
    </row>
    <row r="122" spans="1:20" x14ac:dyDescent="0.25">
      <c r="A122" s="5" t="str">
        <f>'Raw data'!A122</f>
        <v>F01</v>
      </c>
      <c r="B122" s="34">
        <f>IF(SUM('Raw data'!$B$2:$B$385)&gt;4,IF(AND(ISNUMBER('Raw data'!$B122),'Raw data'!$B122&lt;40,'Raw data'!$B122&gt;0),'Raw data'!$B122,40),"")</f>
        <v>24</v>
      </c>
      <c r="D122" s="8" t="str">
        <f>'Sample library dilution'!A123</f>
        <v>H20</v>
      </c>
      <c r="E122" s="8"/>
      <c r="F122" s="8"/>
      <c r="G122" s="8"/>
      <c r="H122" s="8" t="str">
        <f>'Sample library dilution'!E123</f>
        <v>library14 QC sets</v>
      </c>
      <c r="I122" s="8">
        <f>IF(ISNUMBER('Sample library dilution'!F123),'Sample library dilution'!F123,"")</f>
        <v>2000</v>
      </c>
      <c r="J122" s="8">
        <f t="shared" si="18"/>
        <v>24.1</v>
      </c>
      <c r="K122" s="8"/>
      <c r="L122" s="8"/>
      <c r="M122" s="8"/>
      <c r="N122" s="8">
        <f t="shared" si="19"/>
        <v>24.1</v>
      </c>
      <c r="O122" s="30"/>
      <c r="P122" s="8">
        <f t="shared" si="21"/>
        <v>-4.8944193061840124</v>
      </c>
      <c r="Q122" s="8">
        <f t="shared" si="20"/>
        <v>1.2752070169792625E-5</v>
      </c>
      <c r="R122" s="8"/>
      <c r="S122" s="8"/>
      <c r="T122" s="76"/>
    </row>
    <row r="123" spans="1:20" x14ac:dyDescent="0.25">
      <c r="A123" s="5" t="str">
        <f>'Raw data'!A123</f>
        <v>F02</v>
      </c>
      <c r="B123" s="34">
        <f>IF(SUM('Raw data'!$B$2:$B$385)&gt;4,IF(AND(ISNUMBER('Raw data'!$B123),'Raw data'!$B123&lt;40,'Raw data'!$B123&gt;0),'Raw data'!$B123,40),"")</f>
        <v>24.1</v>
      </c>
      <c r="D123" s="8" t="str">
        <f>'Sample library dilution'!A124</f>
        <v>I01</v>
      </c>
      <c r="E123" s="8"/>
      <c r="F123" s="8"/>
      <c r="G123" s="8"/>
      <c r="H123" s="8" t="str">
        <f>'Sample library dilution'!E124</f>
        <v>library15 QC sets</v>
      </c>
      <c r="I123" s="8">
        <f>IF(ISNUMBER('Sample library dilution'!F124),'Sample library dilution'!F124,"")</f>
        <v>2000</v>
      </c>
      <c r="J123" s="8">
        <f t="shared" si="18"/>
        <v>24</v>
      </c>
      <c r="K123" s="8"/>
      <c r="L123" s="8"/>
      <c r="M123" s="8"/>
      <c r="N123" s="8">
        <f t="shared" si="19"/>
        <v>24</v>
      </c>
      <c r="O123" s="30"/>
      <c r="P123" s="8">
        <f t="shared" si="21"/>
        <v>-4.8642533936651589</v>
      </c>
      <c r="Q123" s="8">
        <f t="shared" si="20"/>
        <v>1.366931042644195E-5</v>
      </c>
      <c r="R123" s="8"/>
      <c r="S123" s="8"/>
      <c r="T123" s="76"/>
    </row>
    <row r="124" spans="1:20" x14ac:dyDescent="0.25">
      <c r="A124" s="5" t="str">
        <f>'Raw data'!A124</f>
        <v>F03</v>
      </c>
      <c r="B124" s="34">
        <f>IF(SUM('Raw data'!$B$2:$B$385)&gt;4,IF(AND(ISNUMBER('Raw data'!$B124),'Raw data'!$B124&lt;40,'Raw data'!$B124&gt;0),'Raw data'!$B124,40),"")</f>
        <v>12.2</v>
      </c>
      <c r="D124" s="8" t="str">
        <f>'Sample library dilution'!A125</f>
        <v>I02</v>
      </c>
      <c r="E124" s="8"/>
      <c r="F124" s="8"/>
      <c r="G124" s="8"/>
      <c r="H124" s="8" t="str">
        <f>'Sample library dilution'!E125</f>
        <v>library15 QC sets</v>
      </c>
      <c r="I124" s="8">
        <f>IF(ISNUMBER('Sample library dilution'!F125),'Sample library dilution'!F125,"")</f>
        <v>2000</v>
      </c>
      <c r="J124" s="8">
        <f t="shared" si="18"/>
        <v>24.1</v>
      </c>
      <c r="K124" s="8"/>
      <c r="L124" s="8"/>
      <c r="M124" s="8"/>
      <c r="N124" s="8">
        <f t="shared" si="19"/>
        <v>24.1</v>
      </c>
      <c r="O124" s="30"/>
      <c r="P124" s="8">
        <f t="shared" si="21"/>
        <v>-4.8944193061840124</v>
      </c>
      <c r="Q124" s="8">
        <f t="shared" si="20"/>
        <v>1.2752070169792625E-5</v>
      </c>
      <c r="R124" s="8"/>
      <c r="S124" s="8"/>
      <c r="T124" s="76"/>
    </row>
    <row r="125" spans="1:20" x14ac:dyDescent="0.25">
      <c r="A125" s="5" t="str">
        <f>'Raw data'!A125</f>
        <v>F04</v>
      </c>
      <c r="B125" s="34">
        <f>IF(SUM('Raw data'!$B$2:$B$385)&gt;4,IF(AND(ISNUMBER('Raw data'!$B125),'Raw data'!$B125&lt;40,'Raw data'!$B125&gt;0),'Raw data'!$B125,40),"")</f>
        <v>12.2</v>
      </c>
      <c r="D125" s="8" t="str">
        <f>'Sample library dilution'!A126</f>
        <v>J01</v>
      </c>
      <c r="E125" s="8"/>
      <c r="F125" s="8"/>
      <c r="G125" s="8"/>
      <c r="H125" s="8" t="str">
        <f>'Sample library dilution'!E126</f>
        <v>library15 QC sets</v>
      </c>
      <c r="I125" s="8">
        <f>IF(ISNUMBER('Sample library dilution'!F126),'Sample library dilution'!F126,"")</f>
        <v>2000</v>
      </c>
      <c r="J125" s="8">
        <f t="shared" si="18"/>
        <v>24</v>
      </c>
      <c r="K125" s="8"/>
      <c r="L125" s="8"/>
      <c r="M125" s="8"/>
      <c r="N125" s="8">
        <f t="shared" si="19"/>
        <v>24</v>
      </c>
      <c r="O125" s="30"/>
      <c r="P125" s="8">
        <f t="shared" si="21"/>
        <v>-4.8642533936651589</v>
      </c>
      <c r="Q125" s="8">
        <f t="shared" si="20"/>
        <v>1.366931042644195E-5</v>
      </c>
      <c r="R125" s="8"/>
      <c r="S125" s="8"/>
      <c r="T125" s="76"/>
    </row>
    <row r="126" spans="1:20" x14ac:dyDescent="0.25">
      <c r="A126" s="5" t="str">
        <f>'Raw data'!A126</f>
        <v>F05</v>
      </c>
      <c r="B126" s="34">
        <f>IF(SUM('Raw data'!$B$2:$B$385)&gt;4,IF(AND(ISNUMBER('Raw data'!$B126),'Raw data'!$B126&lt;40,'Raw data'!$B126&gt;0),'Raw data'!$B126,40),"")</f>
        <v>15.6</v>
      </c>
      <c r="D126" s="8" t="str">
        <f>'Sample library dilution'!A127</f>
        <v>J02</v>
      </c>
      <c r="E126" s="8"/>
      <c r="F126" s="8"/>
      <c r="G126" s="8"/>
      <c r="H126" s="8" t="str">
        <f>'Sample library dilution'!E127</f>
        <v>library15 QC sets</v>
      </c>
      <c r="I126" s="8">
        <f>IF(ISNUMBER('Sample library dilution'!F127),'Sample library dilution'!F127,"")</f>
        <v>2000</v>
      </c>
      <c r="J126" s="8">
        <f t="shared" si="18"/>
        <v>24.1</v>
      </c>
      <c r="K126" s="8"/>
      <c r="L126" s="8"/>
      <c r="M126" s="8"/>
      <c r="N126" s="8">
        <f t="shared" si="19"/>
        <v>24.1</v>
      </c>
      <c r="O126" s="30"/>
      <c r="P126" s="8">
        <f t="shared" si="21"/>
        <v>-4.8944193061840124</v>
      </c>
      <c r="Q126" s="8">
        <f t="shared" si="20"/>
        <v>1.2752070169792625E-5</v>
      </c>
      <c r="R126" s="8"/>
      <c r="S126" s="8"/>
      <c r="T126" s="76"/>
    </row>
    <row r="127" spans="1:20" x14ac:dyDescent="0.25">
      <c r="A127" s="5" t="str">
        <f>'Raw data'!A127</f>
        <v>F06</v>
      </c>
      <c r="B127" s="34">
        <f>IF(SUM('Raw data'!$B$2:$B$385)&gt;4,IF(AND(ISNUMBER('Raw data'!$B127),'Raw data'!$B127&lt;40,'Raw data'!$B127&gt;0),'Raw data'!$B127,40),"")</f>
        <v>15.7</v>
      </c>
      <c r="D127" s="8" t="str">
        <f>'Sample library dilution'!A128</f>
        <v>I07</v>
      </c>
      <c r="E127" s="8"/>
      <c r="F127" s="8"/>
      <c r="G127" s="8"/>
      <c r="H127" s="8" t="str">
        <f>'Sample library dilution'!E128</f>
        <v>library16 QC sets</v>
      </c>
      <c r="I127" s="8">
        <f>IF(ISNUMBER('Sample library dilution'!F128),'Sample library dilution'!F128,"")</f>
        <v>2000</v>
      </c>
      <c r="J127" s="8">
        <f t="shared" si="18"/>
        <v>24</v>
      </c>
      <c r="K127" s="8"/>
      <c r="L127" s="8"/>
      <c r="M127" s="8"/>
      <c r="N127" s="8">
        <f t="shared" si="19"/>
        <v>24</v>
      </c>
      <c r="O127" s="30"/>
      <c r="P127" s="8">
        <f t="shared" si="21"/>
        <v>-4.8642533936651589</v>
      </c>
      <c r="Q127" s="8">
        <f t="shared" si="20"/>
        <v>1.366931042644195E-5</v>
      </c>
      <c r="R127" s="8"/>
      <c r="S127" s="8"/>
      <c r="T127" s="76"/>
    </row>
    <row r="128" spans="1:20" x14ac:dyDescent="0.25">
      <c r="A128" s="5" t="str">
        <f>'Raw data'!A128</f>
        <v>F07</v>
      </c>
      <c r="B128" s="34">
        <f>IF(SUM('Raw data'!$B$2:$B$385)&gt;4,IF(AND(ISNUMBER('Raw data'!$B128),'Raw data'!$B128&lt;40,'Raw data'!$B128&gt;0),'Raw data'!$B128,40),"")</f>
        <v>24</v>
      </c>
      <c r="D128" s="8" t="str">
        <f>'Sample library dilution'!A129</f>
        <v>I08</v>
      </c>
      <c r="E128" s="8"/>
      <c r="F128" s="8"/>
      <c r="G128" s="8"/>
      <c r="H128" s="8" t="str">
        <f>'Sample library dilution'!E129</f>
        <v>library16 QC sets</v>
      </c>
      <c r="I128" s="8">
        <f>IF(ISNUMBER('Sample library dilution'!F129),'Sample library dilution'!F129,"")</f>
        <v>2000</v>
      </c>
      <c r="J128" s="8">
        <f t="shared" si="18"/>
        <v>24.1</v>
      </c>
      <c r="K128" s="8"/>
      <c r="L128" s="8"/>
      <c r="M128" s="8"/>
      <c r="N128" s="8">
        <f t="shared" si="19"/>
        <v>24.1</v>
      </c>
      <c r="O128" s="30"/>
      <c r="P128" s="8">
        <f t="shared" si="21"/>
        <v>-4.8944193061840124</v>
      </c>
      <c r="Q128" s="8">
        <f t="shared" si="20"/>
        <v>1.2752070169792625E-5</v>
      </c>
      <c r="R128" s="8"/>
      <c r="S128" s="8"/>
      <c r="T128" s="76"/>
    </row>
    <row r="129" spans="1:20" x14ac:dyDescent="0.25">
      <c r="A129" s="5" t="str">
        <f>'Raw data'!A129</f>
        <v>F08</v>
      </c>
      <c r="B129" s="34">
        <f>IF(SUM('Raw data'!$B$2:$B$385)&gt;4,IF(AND(ISNUMBER('Raw data'!$B129),'Raw data'!$B129&lt;40,'Raw data'!$B129&gt;0),'Raw data'!$B129,40),"")</f>
        <v>24.1</v>
      </c>
      <c r="D129" s="8" t="str">
        <f>'Sample library dilution'!A130</f>
        <v>J07</v>
      </c>
      <c r="E129" s="8"/>
      <c r="F129" s="8"/>
      <c r="G129" s="8"/>
      <c r="H129" s="8" t="str">
        <f>'Sample library dilution'!E130</f>
        <v>library16 QC sets</v>
      </c>
      <c r="I129" s="8">
        <f>IF(ISNUMBER('Sample library dilution'!F130),'Sample library dilution'!F130,"")</f>
        <v>2000</v>
      </c>
      <c r="J129" s="8">
        <f t="shared" si="18"/>
        <v>24</v>
      </c>
      <c r="K129" s="8"/>
      <c r="L129" s="8"/>
      <c r="M129" s="8"/>
      <c r="N129" s="8">
        <f t="shared" si="19"/>
        <v>24</v>
      </c>
      <c r="O129" s="30"/>
      <c r="P129" s="8">
        <f t="shared" si="21"/>
        <v>-4.8642533936651589</v>
      </c>
      <c r="Q129" s="8">
        <f t="shared" si="20"/>
        <v>1.366931042644195E-5</v>
      </c>
      <c r="R129" s="8"/>
      <c r="S129" s="8"/>
      <c r="T129" s="76"/>
    </row>
    <row r="130" spans="1:20" x14ac:dyDescent="0.25">
      <c r="A130" s="5" t="str">
        <f>'Raw data'!A130</f>
        <v>F09</v>
      </c>
      <c r="B130" s="34">
        <f>IF(SUM('Raw data'!$B$2:$B$385)&gt;4,IF(AND(ISNUMBER('Raw data'!$B130),'Raw data'!$B130&lt;40,'Raw data'!$B130&gt;0),'Raw data'!$B130,40),"")</f>
        <v>12.2</v>
      </c>
      <c r="D130" s="8" t="str">
        <f>'Sample library dilution'!A131</f>
        <v>J08</v>
      </c>
      <c r="E130" s="8"/>
      <c r="F130" s="8"/>
      <c r="G130" s="8"/>
      <c r="H130" s="8" t="str">
        <f>'Sample library dilution'!E131</f>
        <v>library16 QC sets</v>
      </c>
      <c r="I130" s="8">
        <f>IF(ISNUMBER('Sample library dilution'!F131),'Sample library dilution'!F131,"")</f>
        <v>2000</v>
      </c>
      <c r="J130" s="8">
        <f t="shared" si="18"/>
        <v>24.1</v>
      </c>
      <c r="K130" s="8"/>
      <c r="L130" s="8"/>
      <c r="M130" s="8"/>
      <c r="N130" s="8">
        <f t="shared" si="19"/>
        <v>24.1</v>
      </c>
      <c r="O130" s="30"/>
      <c r="P130" s="8">
        <f t="shared" si="21"/>
        <v>-4.8944193061840124</v>
      </c>
      <c r="Q130" s="8">
        <f t="shared" si="20"/>
        <v>1.2752070169792625E-5</v>
      </c>
      <c r="R130" s="8"/>
      <c r="S130" s="8"/>
      <c r="T130" s="76"/>
    </row>
    <row r="131" spans="1:20" x14ac:dyDescent="0.25">
      <c r="A131" s="5" t="str">
        <f>'Raw data'!A131</f>
        <v>F10</v>
      </c>
      <c r="B131" s="34">
        <f>IF(SUM('Raw data'!$B$2:$B$385)&gt;4,IF(AND(ISNUMBER('Raw data'!$B131),'Raw data'!$B131&lt;40,'Raw data'!$B131&gt;0),'Raw data'!$B131,40),"")</f>
        <v>12.2</v>
      </c>
      <c r="D131" s="8" t="str">
        <f>'Sample library dilution'!A132</f>
        <v>I13</v>
      </c>
      <c r="E131" s="8"/>
      <c r="F131" s="8"/>
      <c r="G131" s="8"/>
      <c r="H131" s="8" t="str">
        <f>'Sample library dilution'!E132</f>
        <v>library17 QC sets</v>
      </c>
      <c r="I131" s="8">
        <f>IF(ISNUMBER('Sample library dilution'!F132),'Sample library dilution'!F132,"")</f>
        <v>2000</v>
      </c>
      <c r="J131" s="8">
        <f t="shared" ref="J131:J186" si="22">VLOOKUP(D131,$A$2:$B$385,2,FALSE)</f>
        <v>24</v>
      </c>
      <c r="K131" s="8"/>
      <c r="L131" s="8"/>
      <c r="M131" s="8"/>
      <c r="N131" s="8">
        <f t="shared" ref="N131:N187" si="23">AVERAGE(J131:M131)</f>
        <v>24</v>
      </c>
      <c r="O131" s="30"/>
      <c r="P131" s="8">
        <f t="shared" si="21"/>
        <v>-4.8642533936651589</v>
      </c>
      <c r="Q131" s="8">
        <f t="shared" ref="Q131:Q186" si="24">10^P131</f>
        <v>1.366931042644195E-5</v>
      </c>
      <c r="R131" s="8"/>
      <c r="S131" s="8"/>
      <c r="T131" s="76"/>
    </row>
    <row r="132" spans="1:20" x14ac:dyDescent="0.25">
      <c r="A132" s="5" t="str">
        <f>'Raw data'!A132</f>
        <v>F11</v>
      </c>
      <c r="B132" s="34">
        <f>IF(SUM('Raw data'!$B$2:$B$385)&gt;4,IF(AND(ISNUMBER('Raw data'!$B132),'Raw data'!$B132&lt;40,'Raw data'!$B132&gt;0),'Raw data'!$B132,40),"")</f>
        <v>15.6</v>
      </c>
      <c r="D132" s="8" t="str">
        <f>'Sample library dilution'!A133</f>
        <v>I14</v>
      </c>
      <c r="E132" s="8"/>
      <c r="F132" s="8"/>
      <c r="G132" s="8"/>
      <c r="H132" s="8" t="str">
        <f>'Sample library dilution'!E133</f>
        <v>library17 QC sets</v>
      </c>
      <c r="I132" s="8">
        <f>IF(ISNUMBER('Sample library dilution'!F133),'Sample library dilution'!F133,"")</f>
        <v>2000</v>
      </c>
      <c r="J132" s="8">
        <f t="shared" si="22"/>
        <v>24.1</v>
      </c>
      <c r="K132" s="8"/>
      <c r="L132" s="8"/>
      <c r="M132" s="8"/>
      <c r="N132" s="8">
        <f t="shared" si="23"/>
        <v>24.1</v>
      </c>
      <c r="O132" s="30"/>
      <c r="P132" s="8">
        <f t="shared" si="21"/>
        <v>-4.8944193061840124</v>
      </c>
      <c r="Q132" s="8">
        <f t="shared" si="24"/>
        <v>1.2752070169792625E-5</v>
      </c>
      <c r="R132" s="8"/>
      <c r="S132" s="8"/>
      <c r="T132" s="76"/>
    </row>
    <row r="133" spans="1:20" x14ac:dyDescent="0.25">
      <c r="A133" s="5" t="str">
        <f>'Raw data'!A133</f>
        <v>F12</v>
      </c>
      <c r="B133" s="34">
        <f>IF(SUM('Raw data'!$B$2:$B$385)&gt;4,IF(AND(ISNUMBER('Raw data'!$B133),'Raw data'!$B133&lt;40,'Raw data'!$B133&gt;0),'Raw data'!$B133,40),"")</f>
        <v>15.7</v>
      </c>
      <c r="D133" s="8" t="str">
        <f>'Sample library dilution'!A134</f>
        <v>J13</v>
      </c>
      <c r="E133" s="8"/>
      <c r="F133" s="8"/>
      <c r="G133" s="8"/>
      <c r="H133" s="8" t="str">
        <f>'Sample library dilution'!E134</f>
        <v>library17 QC sets</v>
      </c>
      <c r="I133" s="8">
        <f>IF(ISNUMBER('Sample library dilution'!F134),'Sample library dilution'!F134,"")</f>
        <v>2000</v>
      </c>
      <c r="J133" s="8">
        <f t="shared" si="22"/>
        <v>24</v>
      </c>
      <c r="K133" s="8"/>
      <c r="L133" s="8"/>
      <c r="M133" s="8"/>
      <c r="N133" s="8">
        <f t="shared" si="23"/>
        <v>24</v>
      </c>
      <c r="O133" s="30"/>
      <c r="P133" s="8">
        <f t="shared" si="21"/>
        <v>-4.8642533936651589</v>
      </c>
      <c r="Q133" s="8">
        <f t="shared" si="24"/>
        <v>1.366931042644195E-5</v>
      </c>
      <c r="R133" s="8"/>
      <c r="S133" s="8"/>
      <c r="T133" s="76"/>
    </row>
    <row r="134" spans="1:20" x14ac:dyDescent="0.25">
      <c r="A134" s="5" t="str">
        <f>'Raw data'!A134</f>
        <v>F13</v>
      </c>
      <c r="B134" s="34">
        <f>IF(SUM('Raw data'!$B$2:$B$385)&gt;4,IF(AND(ISNUMBER('Raw data'!$B134),'Raw data'!$B134&lt;40,'Raw data'!$B134&gt;0),'Raw data'!$B134,40),"")</f>
        <v>24</v>
      </c>
      <c r="D134" s="8" t="str">
        <f>'Sample library dilution'!A135</f>
        <v>J14</v>
      </c>
      <c r="E134" s="8"/>
      <c r="F134" s="8"/>
      <c r="G134" s="8"/>
      <c r="H134" s="8" t="str">
        <f>'Sample library dilution'!E135</f>
        <v>library17 QC sets</v>
      </c>
      <c r="I134" s="8">
        <f>IF(ISNUMBER('Sample library dilution'!F135),'Sample library dilution'!F135,"")</f>
        <v>2000</v>
      </c>
      <c r="J134" s="8">
        <f t="shared" si="22"/>
        <v>24.1</v>
      </c>
      <c r="K134" s="8"/>
      <c r="L134" s="8"/>
      <c r="M134" s="8"/>
      <c r="N134" s="8">
        <f t="shared" si="23"/>
        <v>24.1</v>
      </c>
      <c r="O134" s="30"/>
      <c r="P134" s="8">
        <f t="shared" si="21"/>
        <v>-4.8944193061840124</v>
      </c>
      <c r="Q134" s="8">
        <f t="shared" si="24"/>
        <v>1.2752070169792625E-5</v>
      </c>
      <c r="R134" s="8"/>
      <c r="S134" s="8"/>
      <c r="T134" s="76"/>
    </row>
    <row r="135" spans="1:20" x14ac:dyDescent="0.25">
      <c r="A135" s="5" t="str">
        <f>'Raw data'!A135</f>
        <v>F14</v>
      </c>
      <c r="B135" s="34">
        <f>IF(SUM('Raw data'!$B$2:$B$385)&gt;4,IF(AND(ISNUMBER('Raw data'!$B135),'Raw data'!$B135&lt;40,'Raw data'!$B135&gt;0),'Raw data'!$B135,40),"")</f>
        <v>24.1</v>
      </c>
      <c r="D135" s="8" t="str">
        <f>'Sample library dilution'!A136</f>
        <v>I19</v>
      </c>
      <c r="E135" s="8"/>
      <c r="F135" s="8"/>
      <c r="G135" s="8"/>
      <c r="H135" s="8" t="str">
        <f>'Sample library dilution'!E136</f>
        <v>library18 QC sets</v>
      </c>
      <c r="I135" s="8">
        <f>IF(ISNUMBER('Sample library dilution'!F136),'Sample library dilution'!F136,"")</f>
        <v>2000</v>
      </c>
      <c r="J135" s="8">
        <f t="shared" si="22"/>
        <v>24</v>
      </c>
      <c r="K135" s="8"/>
      <c r="L135" s="8"/>
      <c r="M135" s="8"/>
      <c r="N135" s="8">
        <f t="shared" si="23"/>
        <v>24</v>
      </c>
      <c r="O135" s="30"/>
      <c r="P135" s="8">
        <f t="shared" si="21"/>
        <v>-4.8642533936651589</v>
      </c>
      <c r="Q135" s="8">
        <f t="shared" si="24"/>
        <v>1.366931042644195E-5</v>
      </c>
      <c r="R135" s="8"/>
      <c r="S135" s="8"/>
      <c r="T135" s="76"/>
    </row>
    <row r="136" spans="1:20" x14ac:dyDescent="0.25">
      <c r="A136" s="5" t="str">
        <f>'Raw data'!A136</f>
        <v>F15</v>
      </c>
      <c r="B136" s="34">
        <f>IF(SUM('Raw data'!$B$2:$B$385)&gt;4,IF(AND(ISNUMBER('Raw data'!$B136),'Raw data'!$B136&lt;40,'Raw data'!$B136&gt;0),'Raw data'!$B136,40),"")</f>
        <v>12.2</v>
      </c>
      <c r="D136" s="8" t="str">
        <f>'Sample library dilution'!A137</f>
        <v>I20</v>
      </c>
      <c r="E136" s="8"/>
      <c r="F136" s="8"/>
      <c r="G136" s="8"/>
      <c r="H136" s="8" t="str">
        <f>'Sample library dilution'!E137</f>
        <v>library18 QC sets</v>
      </c>
      <c r="I136" s="8">
        <f>IF(ISNUMBER('Sample library dilution'!F137),'Sample library dilution'!F137,"")</f>
        <v>2000</v>
      </c>
      <c r="J136" s="8">
        <f t="shared" si="22"/>
        <v>24.1</v>
      </c>
      <c r="K136" s="8"/>
      <c r="L136" s="8"/>
      <c r="M136" s="8"/>
      <c r="N136" s="8">
        <f t="shared" si="23"/>
        <v>24.1</v>
      </c>
      <c r="O136" s="30"/>
      <c r="P136" s="8">
        <f t="shared" si="21"/>
        <v>-4.8944193061840124</v>
      </c>
      <c r="Q136" s="8">
        <f t="shared" si="24"/>
        <v>1.2752070169792625E-5</v>
      </c>
      <c r="R136" s="8"/>
      <c r="S136" s="8"/>
      <c r="T136" s="76"/>
    </row>
    <row r="137" spans="1:20" x14ac:dyDescent="0.25">
      <c r="A137" s="5" t="str">
        <f>'Raw data'!A137</f>
        <v>F16</v>
      </c>
      <c r="B137" s="34">
        <f>IF(SUM('Raw data'!$B$2:$B$385)&gt;4,IF(AND(ISNUMBER('Raw data'!$B137),'Raw data'!$B137&lt;40,'Raw data'!$B137&gt;0),'Raw data'!$B137,40),"")</f>
        <v>12.2</v>
      </c>
      <c r="D137" s="8" t="str">
        <f>'Sample library dilution'!A138</f>
        <v>J19</v>
      </c>
      <c r="E137" s="8"/>
      <c r="F137" s="8"/>
      <c r="G137" s="8"/>
      <c r="H137" s="8" t="str">
        <f>'Sample library dilution'!E138</f>
        <v>library18 QC sets</v>
      </c>
      <c r="I137" s="8">
        <f>IF(ISNUMBER('Sample library dilution'!F138),'Sample library dilution'!F138,"")</f>
        <v>2000</v>
      </c>
      <c r="J137" s="8">
        <f t="shared" si="22"/>
        <v>24</v>
      </c>
      <c r="K137" s="8"/>
      <c r="L137" s="8"/>
      <c r="M137" s="8"/>
      <c r="N137" s="8">
        <f t="shared" si="23"/>
        <v>24</v>
      </c>
      <c r="O137" s="30"/>
      <c r="P137" s="8">
        <f t="shared" si="21"/>
        <v>-4.8642533936651589</v>
      </c>
      <c r="Q137" s="8">
        <f t="shared" si="24"/>
        <v>1.366931042644195E-5</v>
      </c>
      <c r="R137" s="8"/>
      <c r="S137" s="8"/>
      <c r="T137" s="76"/>
    </row>
    <row r="138" spans="1:20" x14ac:dyDescent="0.25">
      <c r="A138" s="5" t="str">
        <f>'Raw data'!A138</f>
        <v>F17</v>
      </c>
      <c r="B138" s="34">
        <f>IF(SUM('Raw data'!$B$2:$B$385)&gt;4,IF(AND(ISNUMBER('Raw data'!$B138),'Raw data'!$B138&lt;40,'Raw data'!$B138&gt;0),'Raw data'!$B138,40),"")</f>
        <v>15.6</v>
      </c>
      <c r="D138" s="8" t="str">
        <f>'Sample library dilution'!A139</f>
        <v>J20</v>
      </c>
      <c r="E138" s="8"/>
      <c r="F138" s="8"/>
      <c r="G138" s="8"/>
      <c r="H138" s="8" t="str">
        <f>'Sample library dilution'!E139</f>
        <v>library18 QC sets</v>
      </c>
      <c r="I138" s="8">
        <f>IF(ISNUMBER('Sample library dilution'!F139),'Sample library dilution'!F139,"")</f>
        <v>2000</v>
      </c>
      <c r="J138" s="8">
        <f t="shared" si="22"/>
        <v>24.1</v>
      </c>
      <c r="K138" s="8"/>
      <c r="L138" s="8"/>
      <c r="M138" s="8"/>
      <c r="N138" s="8">
        <f t="shared" si="23"/>
        <v>24.1</v>
      </c>
      <c r="O138" s="30"/>
      <c r="P138" s="8">
        <f t="shared" si="21"/>
        <v>-4.8944193061840124</v>
      </c>
      <c r="Q138" s="8">
        <f t="shared" si="24"/>
        <v>1.2752070169792625E-5</v>
      </c>
      <c r="R138" s="8"/>
      <c r="S138" s="8"/>
      <c r="T138" s="76"/>
    </row>
    <row r="139" spans="1:20" x14ac:dyDescent="0.25">
      <c r="A139" s="5" t="str">
        <f>'Raw data'!A139</f>
        <v>F18</v>
      </c>
      <c r="B139" s="34">
        <f>IF(SUM('Raw data'!$B$2:$B$385)&gt;4,IF(AND(ISNUMBER('Raw data'!$B139),'Raw data'!$B139&lt;40,'Raw data'!$B139&gt;0),'Raw data'!$B139,40),"")</f>
        <v>15.7</v>
      </c>
      <c r="D139" s="8" t="str">
        <f>'Sample library dilution'!A140</f>
        <v>K01</v>
      </c>
      <c r="E139" s="8"/>
      <c r="F139" s="8"/>
      <c r="G139" s="8"/>
      <c r="H139" s="8" t="str">
        <f>'Sample library dilution'!E140</f>
        <v>library19 QC sets</v>
      </c>
      <c r="I139" s="8">
        <f>IF(ISNUMBER('Sample library dilution'!F140),'Sample library dilution'!F140,"")</f>
        <v>2000</v>
      </c>
      <c r="J139" s="8">
        <f t="shared" si="22"/>
        <v>24</v>
      </c>
      <c r="K139" s="8"/>
      <c r="L139" s="8"/>
      <c r="M139" s="8"/>
      <c r="N139" s="8">
        <f t="shared" si="23"/>
        <v>24</v>
      </c>
      <c r="O139" s="30"/>
      <c r="P139" s="8">
        <f t="shared" si="21"/>
        <v>-4.8642533936651589</v>
      </c>
      <c r="Q139" s="8">
        <f t="shared" si="24"/>
        <v>1.366931042644195E-5</v>
      </c>
      <c r="R139" s="8"/>
      <c r="S139" s="8"/>
      <c r="T139" s="76"/>
    </row>
    <row r="140" spans="1:20" x14ac:dyDescent="0.25">
      <c r="A140" s="5" t="str">
        <f>'Raw data'!A140</f>
        <v>F19</v>
      </c>
      <c r="B140" s="34">
        <f>IF(SUM('Raw data'!$B$2:$B$385)&gt;4,IF(AND(ISNUMBER('Raw data'!$B140),'Raw data'!$B140&lt;40,'Raw data'!$B140&gt;0),'Raw data'!$B140,40),"")</f>
        <v>24</v>
      </c>
      <c r="D140" s="8" t="str">
        <f>'Sample library dilution'!A141</f>
        <v>K02</v>
      </c>
      <c r="E140" s="8"/>
      <c r="F140" s="8"/>
      <c r="G140" s="8"/>
      <c r="H140" s="8" t="str">
        <f>'Sample library dilution'!E141</f>
        <v>library19 QC sets</v>
      </c>
      <c r="I140" s="8">
        <f>IF(ISNUMBER('Sample library dilution'!F141),'Sample library dilution'!F141,"")</f>
        <v>2000</v>
      </c>
      <c r="J140" s="8">
        <f t="shared" si="22"/>
        <v>24.1</v>
      </c>
      <c r="K140" s="8"/>
      <c r="L140" s="8"/>
      <c r="M140" s="8"/>
      <c r="N140" s="8">
        <f t="shared" si="23"/>
        <v>24.1</v>
      </c>
      <c r="O140" s="30"/>
      <c r="P140" s="8">
        <f t="shared" si="21"/>
        <v>-4.8944193061840124</v>
      </c>
      <c r="Q140" s="8">
        <f t="shared" si="24"/>
        <v>1.2752070169792625E-5</v>
      </c>
      <c r="R140" s="8"/>
      <c r="S140" s="8"/>
      <c r="T140" s="76"/>
    </row>
    <row r="141" spans="1:20" x14ac:dyDescent="0.25">
      <c r="A141" s="5" t="str">
        <f>'Raw data'!A141</f>
        <v>F20</v>
      </c>
      <c r="B141" s="34">
        <f>IF(SUM('Raw data'!$B$2:$B$385)&gt;4,IF(AND(ISNUMBER('Raw data'!$B141),'Raw data'!$B141&lt;40,'Raw data'!$B141&gt;0),'Raw data'!$B141,40),"")</f>
        <v>24.1</v>
      </c>
      <c r="D141" s="8" t="str">
        <f>'Sample library dilution'!A142</f>
        <v>L01</v>
      </c>
      <c r="E141" s="8"/>
      <c r="F141" s="8"/>
      <c r="G141" s="8"/>
      <c r="H141" s="8" t="str">
        <f>'Sample library dilution'!E142</f>
        <v>library19 QC sets</v>
      </c>
      <c r="I141" s="8">
        <f>IF(ISNUMBER('Sample library dilution'!F142),'Sample library dilution'!F142,"")</f>
        <v>2000</v>
      </c>
      <c r="J141" s="8">
        <f t="shared" si="22"/>
        <v>24</v>
      </c>
      <c r="K141" s="8"/>
      <c r="L141" s="8"/>
      <c r="M141" s="8"/>
      <c r="N141" s="8">
        <f t="shared" si="23"/>
        <v>24</v>
      </c>
      <c r="O141" s="30"/>
      <c r="P141" s="8">
        <f t="shared" si="21"/>
        <v>-4.8642533936651589</v>
      </c>
      <c r="Q141" s="8">
        <f t="shared" si="24"/>
        <v>1.366931042644195E-5</v>
      </c>
      <c r="R141" s="8"/>
      <c r="S141" s="8"/>
      <c r="T141" s="76"/>
    </row>
    <row r="142" spans="1:20" x14ac:dyDescent="0.25">
      <c r="A142" s="5" t="str">
        <f>'Raw data'!A142</f>
        <v>F21</v>
      </c>
      <c r="B142" s="34">
        <f>IF(SUM('Raw data'!$B$2:$B$385)&gt;4,IF(AND(ISNUMBER('Raw data'!$B142),'Raw data'!$B142&lt;40,'Raw data'!$B142&gt;0),'Raw data'!$B142,40),"")</f>
        <v>12.2</v>
      </c>
      <c r="D142" s="8" t="str">
        <f>'Sample library dilution'!A143</f>
        <v>L02</v>
      </c>
      <c r="E142" s="8"/>
      <c r="F142" s="8"/>
      <c r="G142" s="8"/>
      <c r="H142" s="8" t="str">
        <f>'Sample library dilution'!E143</f>
        <v>library19 QC sets</v>
      </c>
      <c r="I142" s="8">
        <f>IF(ISNUMBER('Sample library dilution'!F143),'Sample library dilution'!F143,"")</f>
        <v>2000</v>
      </c>
      <c r="J142" s="8">
        <f t="shared" si="22"/>
        <v>24.1</v>
      </c>
      <c r="K142" s="8"/>
      <c r="L142" s="8"/>
      <c r="M142" s="8"/>
      <c r="N142" s="8">
        <f t="shared" si="23"/>
        <v>24.1</v>
      </c>
      <c r="O142" s="30"/>
      <c r="P142" s="8">
        <f t="shared" si="21"/>
        <v>-4.8944193061840124</v>
      </c>
      <c r="Q142" s="8">
        <f t="shared" si="24"/>
        <v>1.2752070169792625E-5</v>
      </c>
      <c r="R142" s="8"/>
      <c r="S142" s="8"/>
      <c r="T142" s="76"/>
    </row>
    <row r="143" spans="1:20" x14ac:dyDescent="0.25">
      <c r="A143" s="5" t="str">
        <f>'Raw data'!A143</f>
        <v>F22</v>
      </c>
      <c r="B143" s="34">
        <f>IF(SUM('Raw data'!$B$2:$B$385)&gt;4,IF(AND(ISNUMBER('Raw data'!$B143),'Raw data'!$B143&lt;40,'Raw data'!$B143&gt;0),'Raw data'!$B143,40),"")</f>
        <v>12.2</v>
      </c>
      <c r="D143" s="8" t="str">
        <f>'Sample library dilution'!A144</f>
        <v>K07</v>
      </c>
      <c r="E143" s="8"/>
      <c r="F143" s="8"/>
      <c r="G143" s="8"/>
      <c r="H143" s="8" t="str">
        <f>'Sample library dilution'!E144</f>
        <v>library20 QC sets</v>
      </c>
      <c r="I143" s="8">
        <f>IF(ISNUMBER('Sample library dilution'!F144),'Sample library dilution'!F144,"")</f>
        <v>2000</v>
      </c>
      <c r="J143" s="8">
        <f t="shared" si="22"/>
        <v>24</v>
      </c>
      <c r="K143" s="8"/>
      <c r="L143" s="8"/>
      <c r="M143" s="8"/>
      <c r="N143" s="8">
        <f t="shared" si="23"/>
        <v>24</v>
      </c>
      <c r="O143" s="30"/>
      <c r="P143" s="8">
        <f t="shared" si="21"/>
        <v>-4.8642533936651589</v>
      </c>
      <c r="Q143" s="8">
        <f t="shared" si="24"/>
        <v>1.366931042644195E-5</v>
      </c>
      <c r="R143" s="8"/>
      <c r="S143" s="8"/>
      <c r="T143" s="76"/>
    </row>
    <row r="144" spans="1:20" x14ac:dyDescent="0.25">
      <c r="A144" s="5" t="str">
        <f>'Raw data'!A144</f>
        <v>F23</v>
      </c>
      <c r="B144" s="34">
        <f>IF(SUM('Raw data'!$B$2:$B$385)&gt;4,IF(AND(ISNUMBER('Raw data'!$B144),'Raw data'!$B144&lt;40,'Raw data'!$B144&gt;0),'Raw data'!$B144,40),"")</f>
        <v>15.6</v>
      </c>
      <c r="D144" s="8" t="str">
        <f>'Sample library dilution'!A145</f>
        <v>K08</v>
      </c>
      <c r="E144" s="8"/>
      <c r="F144" s="8"/>
      <c r="G144" s="8"/>
      <c r="H144" s="8" t="str">
        <f>'Sample library dilution'!E145</f>
        <v>library20 QC sets</v>
      </c>
      <c r="I144" s="8">
        <f>IF(ISNUMBER('Sample library dilution'!F145),'Sample library dilution'!F145,"")</f>
        <v>2000</v>
      </c>
      <c r="J144" s="8">
        <f t="shared" si="22"/>
        <v>24.1</v>
      </c>
      <c r="K144" s="8"/>
      <c r="L144" s="8"/>
      <c r="M144" s="8"/>
      <c r="N144" s="8">
        <f t="shared" si="23"/>
        <v>24.1</v>
      </c>
      <c r="O144" s="30"/>
      <c r="P144" s="8">
        <f t="shared" si="21"/>
        <v>-4.8944193061840124</v>
      </c>
      <c r="Q144" s="8">
        <f t="shared" si="24"/>
        <v>1.2752070169792625E-5</v>
      </c>
      <c r="R144" s="8"/>
      <c r="S144" s="8"/>
      <c r="T144" s="76"/>
    </row>
    <row r="145" spans="1:20" x14ac:dyDescent="0.25">
      <c r="A145" s="5" t="str">
        <f>'Raw data'!A145</f>
        <v>F24</v>
      </c>
      <c r="B145" s="34">
        <f>IF(SUM('Raw data'!$B$2:$B$385)&gt;4,IF(AND(ISNUMBER('Raw data'!$B145),'Raw data'!$B145&lt;40,'Raw data'!$B145&gt;0),'Raw data'!$B145,40),"")</f>
        <v>15.7</v>
      </c>
      <c r="D145" s="8" t="str">
        <f>'Sample library dilution'!A146</f>
        <v>L07</v>
      </c>
      <c r="E145" s="8"/>
      <c r="F145" s="8"/>
      <c r="G145" s="8"/>
      <c r="H145" s="8" t="str">
        <f>'Sample library dilution'!E146</f>
        <v>library20 QC sets</v>
      </c>
      <c r="I145" s="8">
        <f>IF(ISNUMBER('Sample library dilution'!F146),'Sample library dilution'!F146,"")</f>
        <v>2000</v>
      </c>
      <c r="J145" s="8">
        <f t="shared" si="22"/>
        <v>24</v>
      </c>
      <c r="K145" s="8"/>
      <c r="L145" s="8"/>
      <c r="M145" s="8"/>
      <c r="N145" s="8">
        <f t="shared" si="23"/>
        <v>24</v>
      </c>
      <c r="O145" s="30"/>
      <c r="P145" s="8">
        <f t="shared" si="21"/>
        <v>-4.8642533936651589</v>
      </c>
      <c r="Q145" s="8">
        <f t="shared" si="24"/>
        <v>1.366931042644195E-5</v>
      </c>
      <c r="R145" s="8"/>
      <c r="S145" s="8"/>
      <c r="T145" s="76"/>
    </row>
    <row r="146" spans="1:20" x14ac:dyDescent="0.25">
      <c r="A146" s="5" t="str">
        <f>'Raw data'!A146</f>
        <v>G01</v>
      </c>
      <c r="B146" s="34">
        <f>IF(SUM('Raw data'!$B$2:$B$385)&gt;4,IF(AND(ISNUMBER('Raw data'!$B146),'Raw data'!$B146&lt;40,'Raw data'!$B146&gt;0),'Raw data'!$B146,40),"")</f>
        <v>24</v>
      </c>
      <c r="D146" s="8" t="str">
        <f>'Sample library dilution'!A147</f>
        <v>L08</v>
      </c>
      <c r="E146" s="8"/>
      <c r="F146" s="8"/>
      <c r="G146" s="8"/>
      <c r="H146" s="8" t="str">
        <f>'Sample library dilution'!E147</f>
        <v>library20 QC sets</v>
      </c>
      <c r="I146" s="8">
        <f>IF(ISNUMBER('Sample library dilution'!F147),'Sample library dilution'!F147,"")</f>
        <v>2000</v>
      </c>
      <c r="J146" s="8">
        <f t="shared" si="22"/>
        <v>24.1</v>
      </c>
      <c r="K146" s="8"/>
      <c r="L146" s="8"/>
      <c r="M146" s="8"/>
      <c r="N146" s="8">
        <f t="shared" si="23"/>
        <v>24.1</v>
      </c>
      <c r="O146" s="30"/>
      <c r="P146" s="8">
        <f t="shared" si="21"/>
        <v>-4.8944193061840124</v>
      </c>
      <c r="Q146" s="8">
        <f t="shared" si="24"/>
        <v>1.2752070169792625E-5</v>
      </c>
      <c r="R146" s="8"/>
      <c r="S146" s="8"/>
      <c r="T146" s="76"/>
    </row>
    <row r="147" spans="1:20" x14ac:dyDescent="0.25">
      <c r="A147" s="5" t="str">
        <f>'Raw data'!A147</f>
        <v>G02</v>
      </c>
      <c r="B147" s="34">
        <f>IF(SUM('Raw data'!$B$2:$B$385)&gt;4,IF(AND(ISNUMBER('Raw data'!$B147),'Raw data'!$B147&lt;40,'Raw data'!$B147&gt;0),'Raw data'!$B147,40),"")</f>
        <v>24.1</v>
      </c>
      <c r="D147" s="8" t="str">
        <f>'Sample library dilution'!A148</f>
        <v>K13</v>
      </c>
      <c r="E147" s="8"/>
      <c r="F147" s="8"/>
      <c r="G147" s="8"/>
      <c r="H147" s="8" t="str">
        <f>'Sample library dilution'!E148</f>
        <v>library21 QC sets</v>
      </c>
      <c r="I147" s="8">
        <f>IF(ISNUMBER('Sample library dilution'!F148),'Sample library dilution'!F148,"")</f>
        <v>2000</v>
      </c>
      <c r="J147" s="8">
        <f t="shared" si="22"/>
        <v>24</v>
      </c>
      <c r="K147" s="8"/>
      <c r="L147" s="8"/>
      <c r="M147" s="8"/>
      <c r="N147" s="8">
        <f t="shared" si="23"/>
        <v>24</v>
      </c>
      <c r="O147" s="30"/>
      <c r="P147" s="8">
        <f t="shared" si="21"/>
        <v>-4.8642533936651589</v>
      </c>
      <c r="Q147" s="8">
        <f t="shared" si="24"/>
        <v>1.366931042644195E-5</v>
      </c>
      <c r="R147" s="8"/>
      <c r="S147" s="8"/>
      <c r="T147" s="76"/>
    </row>
    <row r="148" spans="1:20" x14ac:dyDescent="0.25">
      <c r="A148" s="5" t="str">
        <f>'Raw data'!A148</f>
        <v>G03</v>
      </c>
      <c r="B148" s="34">
        <f>IF(SUM('Raw data'!$B$2:$B$385)&gt;4,IF(AND(ISNUMBER('Raw data'!$B148),'Raw data'!$B148&lt;40,'Raw data'!$B148&gt;0),'Raw data'!$B148,40),"")</f>
        <v>12.2</v>
      </c>
      <c r="D148" s="8" t="str">
        <f>'Sample library dilution'!A149</f>
        <v>K14</v>
      </c>
      <c r="E148" s="8"/>
      <c r="F148" s="8"/>
      <c r="G148" s="8"/>
      <c r="H148" s="8" t="str">
        <f>'Sample library dilution'!E149</f>
        <v>library21 QC sets</v>
      </c>
      <c r="I148" s="8">
        <f>IF(ISNUMBER('Sample library dilution'!F149),'Sample library dilution'!F149,"")</f>
        <v>2000</v>
      </c>
      <c r="J148" s="8">
        <f t="shared" si="22"/>
        <v>24.1</v>
      </c>
      <c r="K148" s="8"/>
      <c r="L148" s="8"/>
      <c r="M148" s="8"/>
      <c r="N148" s="8">
        <f t="shared" si="23"/>
        <v>24.1</v>
      </c>
      <c r="O148" s="30"/>
      <c r="P148" s="8">
        <f t="shared" si="21"/>
        <v>-4.8944193061840124</v>
      </c>
      <c r="Q148" s="8">
        <f t="shared" si="24"/>
        <v>1.2752070169792625E-5</v>
      </c>
      <c r="R148" s="8"/>
      <c r="S148" s="8"/>
      <c r="T148" s="76"/>
    </row>
    <row r="149" spans="1:20" x14ac:dyDescent="0.25">
      <c r="A149" s="5" t="str">
        <f>'Raw data'!A149</f>
        <v>G04</v>
      </c>
      <c r="B149" s="34">
        <f>IF(SUM('Raw data'!$B$2:$B$385)&gt;4,IF(AND(ISNUMBER('Raw data'!$B149),'Raw data'!$B149&lt;40,'Raw data'!$B149&gt;0),'Raw data'!$B149,40),"")</f>
        <v>12.2</v>
      </c>
      <c r="D149" s="8" t="str">
        <f>'Sample library dilution'!A150</f>
        <v>L13</v>
      </c>
      <c r="E149" s="8"/>
      <c r="F149" s="8"/>
      <c r="G149" s="8"/>
      <c r="H149" s="8" t="str">
        <f>'Sample library dilution'!E150</f>
        <v>library21 QC sets</v>
      </c>
      <c r="I149" s="8">
        <f>IF(ISNUMBER('Sample library dilution'!F150),'Sample library dilution'!F150,"")</f>
        <v>2000</v>
      </c>
      <c r="J149" s="8">
        <f t="shared" si="22"/>
        <v>24</v>
      </c>
      <c r="K149" s="8"/>
      <c r="L149" s="8"/>
      <c r="M149" s="8"/>
      <c r="N149" s="8">
        <f t="shared" si="23"/>
        <v>24</v>
      </c>
      <c r="O149" s="30"/>
      <c r="P149" s="8">
        <f t="shared" si="21"/>
        <v>-4.8642533936651589</v>
      </c>
      <c r="Q149" s="8">
        <f t="shared" si="24"/>
        <v>1.366931042644195E-5</v>
      </c>
      <c r="R149" s="8"/>
      <c r="S149" s="8"/>
      <c r="T149" s="76"/>
    </row>
    <row r="150" spans="1:20" x14ac:dyDescent="0.25">
      <c r="A150" s="5" t="str">
        <f>'Raw data'!A150</f>
        <v>G05</v>
      </c>
      <c r="B150" s="34">
        <f>IF(SUM('Raw data'!$B$2:$B$385)&gt;4,IF(AND(ISNUMBER('Raw data'!$B150),'Raw data'!$B150&lt;40,'Raw data'!$B150&gt;0),'Raw data'!$B150,40),"")</f>
        <v>15.6</v>
      </c>
      <c r="D150" s="8" t="str">
        <f>'Sample library dilution'!A151</f>
        <v>L14</v>
      </c>
      <c r="E150" s="8"/>
      <c r="F150" s="8"/>
      <c r="G150" s="8"/>
      <c r="H150" s="8" t="str">
        <f>'Sample library dilution'!E151</f>
        <v>library21 QC sets</v>
      </c>
      <c r="I150" s="8">
        <f>IF(ISNUMBER('Sample library dilution'!F151),'Sample library dilution'!F151,"")</f>
        <v>2000</v>
      </c>
      <c r="J150" s="8">
        <f t="shared" si="22"/>
        <v>24.1</v>
      </c>
      <c r="K150" s="8"/>
      <c r="L150" s="8"/>
      <c r="M150" s="8"/>
      <c r="N150" s="8">
        <f t="shared" si="23"/>
        <v>24.1</v>
      </c>
      <c r="O150" s="30"/>
      <c r="P150" s="8">
        <f t="shared" si="21"/>
        <v>-4.8944193061840124</v>
      </c>
      <c r="Q150" s="8">
        <f t="shared" si="24"/>
        <v>1.2752070169792625E-5</v>
      </c>
      <c r="R150" s="8"/>
      <c r="S150" s="8"/>
      <c r="T150" s="76"/>
    </row>
    <row r="151" spans="1:20" x14ac:dyDescent="0.25">
      <c r="A151" s="5" t="str">
        <f>'Raw data'!A151</f>
        <v>G06</v>
      </c>
      <c r="B151" s="34">
        <f>IF(SUM('Raw data'!$B$2:$B$385)&gt;4,IF(AND(ISNUMBER('Raw data'!$B151),'Raw data'!$B151&lt;40,'Raw data'!$B151&gt;0),'Raw data'!$B151,40),"")</f>
        <v>15.7</v>
      </c>
      <c r="D151" s="8" t="str">
        <f>'Sample library dilution'!A152</f>
        <v>K19</v>
      </c>
      <c r="E151" s="8"/>
      <c r="F151" s="8"/>
      <c r="G151" s="8"/>
      <c r="H151" s="8" t="str">
        <f>'Sample library dilution'!E152</f>
        <v>library22 QC sets</v>
      </c>
      <c r="I151" s="8">
        <f>IF(ISNUMBER('Sample library dilution'!F152),'Sample library dilution'!F152,"")</f>
        <v>2000</v>
      </c>
      <c r="J151" s="8">
        <f t="shared" si="22"/>
        <v>24</v>
      </c>
      <c r="K151" s="8"/>
      <c r="L151" s="8"/>
      <c r="M151" s="8"/>
      <c r="N151" s="8">
        <f t="shared" si="23"/>
        <v>24</v>
      </c>
      <c r="O151" s="30"/>
      <c r="P151" s="8">
        <f t="shared" si="21"/>
        <v>-4.8642533936651589</v>
      </c>
      <c r="Q151" s="8">
        <f t="shared" si="24"/>
        <v>1.366931042644195E-5</v>
      </c>
      <c r="R151" s="8"/>
      <c r="S151" s="8"/>
      <c r="T151" s="76"/>
    </row>
    <row r="152" spans="1:20" x14ac:dyDescent="0.25">
      <c r="A152" s="5" t="str">
        <f>'Raw data'!A152</f>
        <v>G07</v>
      </c>
      <c r="B152" s="34">
        <f>IF(SUM('Raw data'!$B$2:$B$385)&gt;4,IF(AND(ISNUMBER('Raw data'!$B152),'Raw data'!$B152&lt;40,'Raw data'!$B152&gt;0),'Raw data'!$B152,40),"")</f>
        <v>24</v>
      </c>
      <c r="D152" s="8" t="str">
        <f>'Sample library dilution'!A153</f>
        <v>K20</v>
      </c>
      <c r="E152" s="8"/>
      <c r="F152" s="8"/>
      <c r="G152" s="8"/>
      <c r="H152" s="8" t="str">
        <f>'Sample library dilution'!E153</f>
        <v>library22 QC sets</v>
      </c>
      <c r="I152" s="8">
        <f>IF(ISNUMBER('Sample library dilution'!F153),'Sample library dilution'!F153,"")</f>
        <v>2000</v>
      </c>
      <c r="J152" s="8">
        <f t="shared" si="22"/>
        <v>24.1</v>
      </c>
      <c r="K152" s="8"/>
      <c r="L152" s="8"/>
      <c r="M152" s="8"/>
      <c r="N152" s="8">
        <f t="shared" si="23"/>
        <v>24.1</v>
      </c>
      <c r="O152" s="30"/>
      <c r="P152" s="8">
        <f t="shared" si="21"/>
        <v>-4.8944193061840124</v>
      </c>
      <c r="Q152" s="8">
        <f t="shared" si="24"/>
        <v>1.2752070169792625E-5</v>
      </c>
      <c r="R152" s="8"/>
      <c r="S152" s="8"/>
      <c r="T152" s="76"/>
    </row>
    <row r="153" spans="1:20" x14ac:dyDescent="0.25">
      <c r="A153" s="5" t="str">
        <f>'Raw data'!A153</f>
        <v>G08</v>
      </c>
      <c r="B153" s="34">
        <f>IF(SUM('Raw data'!$B$2:$B$385)&gt;4,IF(AND(ISNUMBER('Raw data'!$B153),'Raw data'!$B153&lt;40,'Raw data'!$B153&gt;0),'Raw data'!$B153,40),"")</f>
        <v>24.1</v>
      </c>
      <c r="D153" s="8" t="str">
        <f>'Sample library dilution'!A154</f>
        <v>L19</v>
      </c>
      <c r="E153" s="8"/>
      <c r="F153" s="8"/>
      <c r="G153" s="8"/>
      <c r="H153" s="8" t="str">
        <f>'Sample library dilution'!E154</f>
        <v>library22 QC sets</v>
      </c>
      <c r="I153" s="8">
        <f>IF(ISNUMBER('Sample library dilution'!F154),'Sample library dilution'!F154,"")</f>
        <v>2000</v>
      </c>
      <c r="J153" s="8">
        <f t="shared" si="22"/>
        <v>24</v>
      </c>
      <c r="K153" s="8"/>
      <c r="L153" s="8"/>
      <c r="M153" s="8"/>
      <c r="N153" s="8">
        <f t="shared" si="23"/>
        <v>24</v>
      </c>
      <c r="O153" s="30"/>
      <c r="P153" s="8">
        <f t="shared" si="21"/>
        <v>-4.8642533936651589</v>
      </c>
      <c r="Q153" s="8">
        <f t="shared" si="24"/>
        <v>1.366931042644195E-5</v>
      </c>
      <c r="R153" s="8"/>
      <c r="S153" s="8"/>
      <c r="T153" s="76"/>
    </row>
    <row r="154" spans="1:20" x14ac:dyDescent="0.25">
      <c r="A154" s="5" t="str">
        <f>'Raw data'!A154</f>
        <v>G09</v>
      </c>
      <c r="B154" s="34">
        <f>IF(SUM('Raw data'!$B$2:$B$385)&gt;4,IF(AND(ISNUMBER('Raw data'!$B154),'Raw data'!$B154&lt;40,'Raw data'!$B154&gt;0),'Raw data'!$B154,40),"")</f>
        <v>12.2</v>
      </c>
      <c r="D154" s="8" t="str">
        <f>'Sample library dilution'!A155</f>
        <v>L20</v>
      </c>
      <c r="E154" s="8"/>
      <c r="F154" s="8"/>
      <c r="G154" s="8"/>
      <c r="H154" s="8" t="str">
        <f>'Sample library dilution'!E155</f>
        <v>library22 QC sets</v>
      </c>
      <c r="I154" s="8">
        <f>IF(ISNUMBER('Sample library dilution'!F155),'Sample library dilution'!F155,"")</f>
        <v>2000</v>
      </c>
      <c r="J154" s="8">
        <f t="shared" si="22"/>
        <v>24.1</v>
      </c>
      <c r="K154" s="8"/>
      <c r="L154" s="8"/>
      <c r="M154" s="8"/>
      <c r="N154" s="8">
        <f t="shared" si="23"/>
        <v>24.1</v>
      </c>
      <c r="O154" s="30"/>
      <c r="P154" s="8">
        <f t="shared" si="21"/>
        <v>-4.8944193061840124</v>
      </c>
      <c r="Q154" s="8">
        <f t="shared" si="24"/>
        <v>1.2752070169792625E-5</v>
      </c>
      <c r="R154" s="8"/>
      <c r="S154" s="8"/>
      <c r="T154" s="76"/>
    </row>
    <row r="155" spans="1:20" x14ac:dyDescent="0.25">
      <c r="A155" s="5" t="str">
        <f>'Raw data'!A155</f>
        <v>G10</v>
      </c>
      <c r="B155" s="34">
        <f>IF(SUM('Raw data'!$B$2:$B$385)&gt;4,IF(AND(ISNUMBER('Raw data'!$B155),'Raw data'!$B155&lt;40,'Raw data'!$B155&gt;0),'Raw data'!$B155,40),"")</f>
        <v>12.2</v>
      </c>
      <c r="D155" s="8" t="str">
        <f>'Sample library dilution'!A156</f>
        <v>M01</v>
      </c>
      <c r="E155" s="8"/>
      <c r="F155" s="8"/>
      <c r="G155" s="8"/>
      <c r="H155" s="8" t="str">
        <f>'Sample library dilution'!E156</f>
        <v>library23 QC sets</v>
      </c>
      <c r="I155" s="8">
        <f>IF(ISNUMBER('Sample library dilution'!F156),'Sample library dilution'!F156,"")</f>
        <v>2000</v>
      </c>
      <c r="J155" s="8">
        <f t="shared" si="22"/>
        <v>24</v>
      </c>
      <c r="K155" s="8"/>
      <c r="L155" s="8"/>
      <c r="M155" s="8"/>
      <c r="N155" s="8">
        <f t="shared" si="23"/>
        <v>24</v>
      </c>
      <c r="O155" s="30"/>
      <c r="P155" s="8">
        <f t="shared" si="21"/>
        <v>-4.8642533936651589</v>
      </c>
      <c r="Q155" s="8">
        <f t="shared" si="24"/>
        <v>1.366931042644195E-5</v>
      </c>
      <c r="R155" s="8"/>
      <c r="S155" s="8"/>
      <c r="T155" s="76"/>
    </row>
    <row r="156" spans="1:20" x14ac:dyDescent="0.25">
      <c r="A156" s="5" t="str">
        <f>'Raw data'!A156</f>
        <v>G11</v>
      </c>
      <c r="B156" s="34">
        <f>IF(SUM('Raw data'!$B$2:$B$385)&gt;4,IF(AND(ISNUMBER('Raw data'!$B156),'Raw data'!$B156&lt;40,'Raw data'!$B156&gt;0),'Raw data'!$B156,40),"")</f>
        <v>15.6</v>
      </c>
      <c r="D156" s="8" t="str">
        <f>'Sample library dilution'!A157</f>
        <v>M02</v>
      </c>
      <c r="E156" s="8"/>
      <c r="F156" s="8"/>
      <c r="G156" s="8"/>
      <c r="H156" s="8" t="str">
        <f>'Sample library dilution'!E157</f>
        <v>library23 QC sets</v>
      </c>
      <c r="I156" s="8">
        <f>IF(ISNUMBER('Sample library dilution'!F157),'Sample library dilution'!F157,"")</f>
        <v>2000</v>
      </c>
      <c r="J156" s="8">
        <f t="shared" si="22"/>
        <v>24.1</v>
      </c>
      <c r="K156" s="8"/>
      <c r="L156" s="8"/>
      <c r="M156" s="8"/>
      <c r="N156" s="8">
        <f t="shared" si="23"/>
        <v>24.1</v>
      </c>
      <c r="O156" s="30"/>
      <c r="P156" s="8">
        <f t="shared" si="21"/>
        <v>-4.8944193061840124</v>
      </c>
      <c r="Q156" s="8">
        <f t="shared" si="24"/>
        <v>1.2752070169792625E-5</v>
      </c>
      <c r="R156" s="8"/>
      <c r="S156" s="8"/>
      <c r="T156" s="76"/>
    </row>
    <row r="157" spans="1:20" x14ac:dyDescent="0.25">
      <c r="A157" s="5" t="str">
        <f>'Raw data'!A157</f>
        <v>G12</v>
      </c>
      <c r="B157" s="34">
        <f>IF(SUM('Raw data'!$B$2:$B$385)&gt;4,IF(AND(ISNUMBER('Raw data'!$B157),'Raw data'!$B157&lt;40,'Raw data'!$B157&gt;0),'Raw data'!$B157,40),"")</f>
        <v>15.7</v>
      </c>
      <c r="D157" s="8" t="str">
        <f>'Sample library dilution'!A158</f>
        <v>N01</v>
      </c>
      <c r="E157" s="8"/>
      <c r="F157" s="8"/>
      <c r="G157" s="8"/>
      <c r="H157" s="8" t="str">
        <f>'Sample library dilution'!E158</f>
        <v>library23 QC sets</v>
      </c>
      <c r="I157" s="8">
        <f>IF(ISNUMBER('Sample library dilution'!F158),'Sample library dilution'!F158,"")</f>
        <v>2000</v>
      </c>
      <c r="J157" s="8">
        <f t="shared" si="22"/>
        <v>24</v>
      </c>
      <c r="K157" s="8"/>
      <c r="L157" s="8"/>
      <c r="M157" s="8"/>
      <c r="N157" s="8">
        <f t="shared" si="23"/>
        <v>24</v>
      </c>
      <c r="O157" s="30"/>
      <c r="P157" s="8">
        <f t="shared" si="21"/>
        <v>-4.8642533936651589</v>
      </c>
      <c r="Q157" s="8">
        <f t="shared" si="24"/>
        <v>1.366931042644195E-5</v>
      </c>
      <c r="R157" s="8"/>
      <c r="S157" s="8"/>
      <c r="T157" s="76"/>
    </row>
    <row r="158" spans="1:20" x14ac:dyDescent="0.25">
      <c r="A158" s="5" t="str">
        <f>'Raw data'!A158</f>
        <v>G13</v>
      </c>
      <c r="B158" s="34">
        <f>IF(SUM('Raw data'!$B$2:$B$385)&gt;4,IF(AND(ISNUMBER('Raw data'!$B158),'Raw data'!$B158&lt;40,'Raw data'!$B158&gt;0),'Raw data'!$B158,40),"")</f>
        <v>24</v>
      </c>
      <c r="D158" s="8" t="str">
        <f>'Sample library dilution'!A159</f>
        <v>N02</v>
      </c>
      <c r="E158" s="8"/>
      <c r="F158" s="8"/>
      <c r="G158" s="8"/>
      <c r="H158" s="8" t="str">
        <f>'Sample library dilution'!E159</f>
        <v>library23 QC sets</v>
      </c>
      <c r="I158" s="8">
        <f>IF(ISNUMBER('Sample library dilution'!F159),'Sample library dilution'!F159,"")</f>
        <v>2000</v>
      </c>
      <c r="J158" s="8">
        <f t="shared" si="22"/>
        <v>24.1</v>
      </c>
      <c r="K158" s="8"/>
      <c r="L158" s="8"/>
      <c r="M158" s="8"/>
      <c r="N158" s="8">
        <f t="shared" si="23"/>
        <v>24.1</v>
      </c>
      <c r="O158" s="30"/>
      <c r="P158" s="8">
        <f t="shared" si="21"/>
        <v>-4.8944193061840124</v>
      </c>
      <c r="Q158" s="8">
        <f t="shared" si="24"/>
        <v>1.2752070169792625E-5</v>
      </c>
      <c r="R158" s="8"/>
      <c r="S158" s="8"/>
      <c r="T158" s="76"/>
    </row>
    <row r="159" spans="1:20" x14ac:dyDescent="0.25">
      <c r="A159" s="5" t="str">
        <f>'Raw data'!A159</f>
        <v>G14</v>
      </c>
      <c r="B159" s="34">
        <f>IF(SUM('Raw data'!$B$2:$B$385)&gt;4,IF(AND(ISNUMBER('Raw data'!$B159),'Raw data'!$B159&lt;40,'Raw data'!$B159&gt;0),'Raw data'!$B159,40),"")</f>
        <v>24.1</v>
      </c>
      <c r="D159" s="8" t="str">
        <f>'Sample library dilution'!A160</f>
        <v>M07</v>
      </c>
      <c r="E159" s="8"/>
      <c r="F159" s="8"/>
      <c r="G159" s="8"/>
      <c r="H159" s="8" t="str">
        <f>'Sample library dilution'!E160</f>
        <v>library24 QC sets</v>
      </c>
      <c r="I159" s="8">
        <f>IF(ISNUMBER('Sample library dilution'!F160),'Sample library dilution'!F160,"")</f>
        <v>2000</v>
      </c>
      <c r="J159" s="8">
        <f t="shared" si="22"/>
        <v>24</v>
      </c>
      <c r="K159" s="8"/>
      <c r="L159" s="8"/>
      <c r="M159" s="8"/>
      <c r="N159" s="8">
        <f t="shared" si="23"/>
        <v>24</v>
      </c>
      <c r="O159" s="30"/>
      <c r="P159" s="8">
        <f t="shared" si="21"/>
        <v>-4.8642533936651589</v>
      </c>
      <c r="Q159" s="8">
        <f t="shared" si="24"/>
        <v>1.366931042644195E-5</v>
      </c>
      <c r="R159" s="8"/>
      <c r="S159" s="8"/>
      <c r="T159" s="76"/>
    </row>
    <row r="160" spans="1:20" x14ac:dyDescent="0.25">
      <c r="A160" s="5" t="str">
        <f>'Raw data'!A160</f>
        <v>G15</v>
      </c>
      <c r="B160" s="34">
        <f>IF(SUM('Raw data'!$B$2:$B$385)&gt;4,IF(AND(ISNUMBER('Raw data'!$B160),'Raw data'!$B160&lt;40,'Raw data'!$B160&gt;0),'Raw data'!$B160,40),"")</f>
        <v>12.2</v>
      </c>
      <c r="D160" s="8" t="str">
        <f>'Sample library dilution'!A161</f>
        <v>M08</v>
      </c>
      <c r="E160" s="8"/>
      <c r="F160" s="8"/>
      <c r="G160" s="8"/>
      <c r="H160" s="8" t="str">
        <f>'Sample library dilution'!E161</f>
        <v>library24 QC sets</v>
      </c>
      <c r="I160" s="8">
        <f>IF(ISNUMBER('Sample library dilution'!F161),'Sample library dilution'!F161,"")</f>
        <v>2000</v>
      </c>
      <c r="J160" s="8">
        <f t="shared" si="22"/>
        <v>24.1</v>
      </c>
      <c r="K160" s="8"/>
      <c r="L160" s="8"/>
      <c r="M160" s="8"/>
      <c r="N160" s="8">
        <f t="shared" si="23"/>
        <v>24.1</v>
      </c>
      <c r="O160" s="30"/>
      <c r="P160" s="8">
        <f t="shared" si="21"/>
        <v>-4.8944193061840124</v>
      </c>
      <c r="Q160" s="8">
        <f t="shared" si="24"/>
        <v>1.2752070169792625E-5</v>
      </c>
      <c r="R160" s="8"/>
      <c r="S160" s="8"/>
      <c r="T160" s="76"/>
    </row>
    <row r="161" spans="1:20" x14ac:dyDescent="0.25">
      <c r="A161" s="5" t="str">
        <f>'Raw data'!A161</f>
        <v>G16</v>
      </c>
      <c r="B161" s="34">
        <f>IF(SUM('Raw data'!$B$2:$B$385)&gt;4,IF(AND(ISNUMBER('Raw data'!$B161),'Raw data'!$B161&lt;40,'Raw data'!$B161&gt;0),'Raw data'!$B161,40),"")</f>
        <v>12.2</v>
      </c>
      <c r="D161" s="8" t="str">
        <f>'Sample library dilution'!A162</f>
        <v>N07</v>
      </c>
      <c r="E161" s="8"/>
      <c r="F161" s="8"/>
      <c r="G161" s="8"/>
      <c r="H161" s="8" t="str">
        <f>'Sample library dilution'!E162</f>
        <v>library24 QC sets</v>
      </c>
      <c r="I161" s="8">
        <f>IF(ISNUMBER('Sample library dilution'!F162),'Sample library dilution'!F162,"")</f>
        <v>2000</v>
      </c>
      <c r="J161" s="8">
        <f t="shared" si="22"/>
        <v>24</v>
      </c>
      <c r="K161" s="8"/>
      <c r="L161" s="8"/>
      <c r="M161" s="8"/>
      <c r="N161" s="8">
        <f t="shared" si="23"/>
        <v>24</v>
      </c>
      <c r="O161" s="30"/>
      <c r="P161" s="8">
        <f t="shared" si="21"/>
        <v>-4.8642533936651589</v>
      </c>
      <c r="Q161" s="8">
        <f t="shared" si="24"/>
        <v>1.366931042644195E-5</v>
      </c>
      <c r="R161" s="8"/>
      <c r="S161" s="8"/>
      <c r="T161" s="76"/>
    </row>
    <row r="162" spans="1:20" x14ac:dyDescent="0.25">
      <c r="A162" s="5" t="str">
        <f>'Raw data'!A162</f>
        <v>G17</v>
      </c>
      <c r="B162" s="34">
        <f>IF(SUM('Raw data'!$B$2:$B$385)&gt;4,IF(AND(ISNUMBER('Raw data'!$B162),'Raw data'!$B162&lt;40,'Raw data'!$B162&gt;0),'Raw data'!$B162,40),"")</f>
        <v>15.6</v>
      </c>
      <c r="D162" s="8" t="str">
        <f>'Sample library dilution'!A163</f>
        <v>N08</v>
      </c>
      <c r="E162" s="8"/>
      <c r="F162" s="8"/>
      <c r="G162" s="8"/>
      <c r="H162" s="8" t="str">
        <f>'Sample library dilution'!E163</f>
        <v>library24 QC sets</v>
      </c>
      <c r="I162" s="8">
        <f>IF(ISNUMBER('Sample library dilution'!F163),'Sample library dilution'!F163,"")</f>
        <v>2000</v>
      </c>
      <c r="J162" s="8">
        <f t="shared" si="22"/>
        <v>24.1</v>
      </c>
      <c r="K162" s="8"/>
      <c r="L162" s="8"/>
      <c r="M162" s="8"/>
      <c r="N162" s="8">
        <f t="shared" si="23"/>
        <v>24.1</v>
      </c>
      <c r="O162" s="30"/>
      <c r="P162" s="8">
        <f t="shared" si="21"/>
        <v>-4.8944193061840124</v>
      </c>
      <c r="Q162" s="8">
        <f t="shared" si="24"/>
        <v>1.2752070169792625E-5</v>
      </c>
      <c r="R162" s="8"/>
      <c r="S162" s="8"/>
      <c r="T162" s="76"/>
    </row>
    <row r="163" spans="1:20" x14ac:dyDescent="0.25">
      <c r="A163" s="5" t="str">
        <f>'Raw data'!A163</f>
        <v>G18</v>
      </c>
      <c r="B163" s="34">
        <f>IF(SUM('Raw data'!$B$2:$B$385)&gt;4,IF(AND(ISNUMBER('Raw data'!$B163),'Raw data'!$B163&lt;40,'Raw data'!$B163&gt;0),'Raw data'!$B163,40),"")</f>
        <v>15.7</v>
      </c>
      <c r="D163" s="8" t="str">
        <f>'Sample library dilution'!A164</f>
        <v>M13</v>
      </c>
      <c r="E163" s="8"/>
      <c r="F163" s="8"/>
      <c r="G163" s="8"/>
      <c r="H163" s="8" t="str">
        <f>'Sample library dilution'!E164</f>
        <v>library25 QC sets</v>
      </c>
      <c r="I163" s="8">
        <f>IF(ISNUMBER('Sample library dilution'!F164),'Sample library dilution'!F164,"")</f>
        <v>2000</v>
      </c>
      <c r="J163" s="8">
        <f t="shared" si="22"/>
        <v>24</v>
      </c>
      <c r="K163" s="8"/>
      <c r="L163" s="8"/>
      <c r="M163" s="8"/>
      <c r="N163" s="8">
        <f t="shared" si="23"/>
        <v>24</v>
      </c>
      <c r="O163" s="30"/>
      <c r="P163" s="8">
        <f t="shared" si="21"/>
        <v>-4.8642533936651589</v>
      </c>
      <c r="Q163" s="8">
        <f t="shared" si="24"/>
        <v>1.366931042644195E-5</v>
      </c>
      <c r="R163" s="8"/>
      <c r="S163" s="8"/>
      <c r="T163" s="76"/>
    </row>
    <row r="164" spans="1:20" x14ac:dyDescent="0.25">
      <c r="A164" s="5" t="str">
        <f>'Raw data'!A164</f>
        <v>G19</v>
      </c>
      <c r="B164" s="34">
        <f>IF(SUM('Raw data'!$B$2:$B$385)&gt;4,IF(AND(ISNUMBER('Raw data'!$B164),'Raw data'!$B164&lt;40,'Raw data'!$B164&gt;0),'Raw data'!$B164,40),"")</f>
        <v>24</v>
      </c>
      <c r="D164" s="8" t="str">
        <f>'Sample library dilution'!A165</f>
        <v>M14</v>
      </c>
      <c r="E164" s="8"/>
      <c r="F164" s="8"/>
      <c r="G164" s="8"/>
      <c r="H164" s="8" t="str">
        <f>'Sample library dilution'!E165</f>
        <v>library25 QC sets</v>
      </c>
      <c r="I164" s="8">
        <f>IF(ISNUMBER('Sample library dilution'!F165),'Sample library dilution'!F165,"")</f>
        <v>2000</v>
      </c>
      <c r="J164" s="8">
        <f t="shared" si="22"/>
        <v>24.1</v>
      </c>
      <c r="K164" s="8"/>
      <c r="L164" s="8"/>
      <c r="M164" s="8"/>
      <c r="N164" s="8">
        <f t="shared" si="23"/>
        <v>24.1</v>
      </c>
      <c r="O164" s="30"/>
      <c r="P164" s="8">
        <f t="shared" si="21"/>
        <v>-4.8944193061840124</v>
      </c>
      <c r="Q164" s="8">
        <f t="shared" si="24"/>
        <v>1.2752070169792625E-5</v>
      </c>
      <c r="R164" s="8"/>
      <c r="S164" s="8"/>
      <c r="T164" s="76"/>
    </row>
    <row r="165" spans="1:20" x14ac:dyDescent="0.25">
      <c r="A165" s="5" t="str">
        <f>'Raw data'!A165</f>
        <v>G20</v>
      </c>
      <c r="B165" s="34">
        <f>IF(SUM('Raw data'!$B$2:$B$385)&gt;4,IF(AND(ISNUMBER('Raw data'!$B165),'Raw data'!$B165&lt;40,'Raw data'!$B165&gt;0),'Raw data'!$B165,40),"")</f>
        <v>24.1</v>
      </c>
      <c r="D165" s="8" t="str">
        <f>'Sample library dilution'!A166</f>
        <v>N13</v>
      </c>
      <c r="E165" s="8"/>
      <c r="F165" s="8"/>
      <c r="G165" s="8"/>
      <c r="H165" s="8" t="str">
        <f>'Sample library dilution'!E166</f>
        <v>library25 QC sets</v>
      </c>
      <c r="I165" s="8">
        <f>IF(ISNUMBER('Sample library dilution'!F166),'Sample library dilution'!F166,"")</f>
        <v>2000</v>
      </c>
      <c r="J165" s="8">
        <f t="shared" si="22"/>
        <v>24</v>
      </c>
      <c r="K165" s="8"/>
      <c r="L165" s="8"/>
      <c r="M165" s="8"/>
      <c r="N165" s="8">
        <f t="shared" si="23"/>
        <v>24</v>
      </c>
      <c r="O165" s="30"/>
      <c r="P165" s="8">
        <f t="shared" si="21"/>
        <v>-4.8642533936651589</v>
      </c>
      <c r="Q165" s="8">
        <f t="shared" si="24"/>
        <v>1.366931042644195E-5</v>
      </c>
      <c r="R165" s="8"/>
      <c r="S165" s="8"/>
      <c r="T165" s="76"/>
    </row>
    <row r="166" spans="1:20" x14ac:dyDescent="0.25">
      <c r="A166" s="5" t="str">
        <f>'Raw data'!A166</f>
        <v>G21</v>
      </c>
      <c r="B166" s="34">
        <f>IF(SUM('Raw data'!$B$2:$B$385)&gt;4,IF(AND(ISNUMBER('Raw data'!$B166),'Raw data'!$B166&lt;40,'Raw data'!$B166&gt;0),'Raw data'!$B166,40),"")</f>
        <v>12.2</v>
      </c>
      <c r="D166" s="8" t="str">
        <f>'Sample library dilution'!A167</f>
        <v>N14</v>
      </c>
      <c r="E166" s="8"/>
      <c r="F166" s="8"/>
      <c r="G166" s="8"/>
      <c r="H166" s="8" t="str">
        <f>'Sample library dilution'!E167</f>
        <v>library25 QC sets</v>
      </c>
      <c r="I166" s="8">
        <f>IF(ISNUMBER('Sample library dilution'!F167),'Sample library dilution'!F167,"")</f>
        <v>2000</v>
      </c>
      <c r="J166" s="8">
        <f t="shared" si="22"/>
        <v>24.1</v>
      </c>
      <c r="K166" s="8"/>
      <c r="L166" s="8"/>
      <c r="M166" s="8"/>
      <c r="N166" s="8">
        <f t="shared" si="23"/>
        <v>24.1</v>
      </c>
      <c r="O166" s="30"/>
      <c r="P166" s="8">
        <f t="shared" si="21"/>
        <v>-4.8944193061840124</v>
      </c>
      <c r="Q166" s="8">
        <f t="shared" si="24"/>
        <v>1.2752070169792625E-5</v>
      </c>
      <c r="R166" s="8"/>
      <c r="S166" s="8"/>
      <c r="T166" s="76"/>
    </row>
    <row r="167" spans="1:20" x14ac:dyDescent="0.25">
      <c r="A167" s="5" t="str">
        <f>'Raw data'!A167</f>
        <v>G22</v>
      </c>
      <c r="B167" s="34">
        <f>IF(SUM('Raw data'!$B$2:$B$385)&gt;4,IF(AND(ISNUMBER('Raw data'!$B167),'Raw data'!$B167&lt;40,'Raw data'!$B167&gt;0),'Raw data'!$B167,40),"")</f>
        <v>12.2</v>
      </c>
      <c r="D167" s="8" t="str">
        <f>'Sample library dilution'!A168</f>
        <v>M19</v>
      </c>
      <c r="E167" s="8"/>
      <c r="F167" s="8"/>
      <c r="G167" s="8"/>
      <c r="H167" s="8" t="str">
        <f>'Sample library dilution'!E168</f>
        <v>library26 QC sets</v>
      </c>
      <c r="I167" s="8">
        <f>IF(ISNUMBER('Sample library dilution'!F168),'Sample library dilution'!F168,"")</f>
        <v>2000</v>
      </c>
      <c r="J167" s="8">
        <f t="shared" si="22"/>
        <v>24</v>
      </c>
      <c r="K167" s="8"/>
      <c r="L167" s="8"/>
      <c r="M167" s="8"/>
      <c r="N167" s="8">
        <f t="shared" si="23"/>
        <v>24</v>
      </c>
      <c r="O167" s="30"/>
      <c r="P167" s="8">
        <f t="shared" ref="P167:P186" si="25">(N167-$V$2)/$U$2</f>
        <v>-4.8642533936651589</v>
      </c>
      <c r="Q167" s="8">
        <f t="shared" si="24"/>
        <v>1.366931042644195E-5</v>
      </c>
      <c r="R167" s="8"/>
      <c r="S167" s="8"/>
      <c r="T167" s="76"/>
    </row>
    <row r="168" spans="1:20" x14ac:dyDescent="0.25">
      <c r="A168" s="5" t="str">
        <f>'Raw data'!A168</f>
        <v>G23</v>
      </c>
      <c r="B168" s="34">
        <f>IF(SUM('Raw data'!$B$2:$B$385)&gt;4,IF(AND(ISNUMBER('Raw data'!$B168),'Raw data'!$B168&lt;40,'Raw data'!$B168&gt;0),'Raw data'!$B168,40),"")</f>
        <v>15.6</v>
      </c>
      <c r="D168" s="8" t="str">
        <f>'Sample library dilution'!A169</f>
        <v>M20</v>
      </c>
      <c r="E168" s="8"/>
      <c r="F168" s="8"/>
      <c r="G168" s="8"/>
      <c r="H168" s="8" t="str">
        <f>'Sample library dilution'!E169</f>
        <v>library26 QC sets</v>
      </c>
      <c r="I168" s="8">
        <f>IF(ISNUMBER('Sample library dilution'!F169),'Sample library dilution'!F169,"")</f>
        <v>2000</v>
      </c>
      <c r="J168" s="8">
        <f t="shared" si="22"/>
        <v>24.1</v>
      </c>
      <c r="K168" s="8"/>
      <c r="L168" s="8"/>
      <c r="M168" s="8"/>
      <c r="N168" s="8">
        <f t="shared" si="23"/>
        <v>24.1</v>
      </c>
      <c r="O168" s="30"/>
      <c r="P168" s="8">
        <f t="shared" si="25"/>
        <v>-4.8944193061840124</v>
      </c>
      <c r="Q168" s="8">
        <f t="shared" si="24"/>
        <v>1.2752070169792625E-5</v>
      </c>
      <c r="R168" s="8"/>
      <c r="S168" s="8"/>
      <c r="T168" s="76"/>
    </row>
    <row r="169" spans="1:20" x14ac:dyDescent="0.25">
      <c r="A169" s="5" t="str">
        <f>'Raw data'!A169</f>
        <v>G24</v>
      </c>
      <c r="B169" s="34">
        <f>IF(SUM('Raw data'!$B$2:$B$385)&gt;4,IF(AND(ISNUMBER('Raw data'!$B169),'Raw data'!$B169&lt;40,'Raw data'!$B169&gt;0),'Raw data'!$B169,40),"")</f>
        <v>15.7</v>
      </c>
      <c r="D169" s="8" t="str">
        <f>'Sample library dilution'!A170</f>
        <v>N19</v>
      </c>
      <c r="E169" s="8"/>
      <c r="F169" s="8"/>
      <c r="G169" s="8"/>
      <c r="H169" s="8" t="str">
        <f>'Sample library dilution'!E170</f>
        <v>library26 QC sets</v>
      </c>
      <c r="I169" s="8">
        <f>IF(ISNUMBER('Sample library dilution'!F170),'Sample library dilution'!F170,"")</f>
        <v>2000</v>
      </c>
      <c r="J169" s="8">
        <f t="shared" si="22"/>
        <v>24</v>
      </c>
      <c r="K169" s="8"/>
      <c r="L169" s="8"/>
      <c r="M169" s="8"/>
      <c r="N169" s="8">
        <f t="shared" si="23"/>
        <v>24</v>
      </c>
      <c r="O169" s="30"/>
      <c r="P169" s="8">
        <f t="shared" si="25"/>
        <v>-4.8642533936651589</v>
      </c>
      <c r="Q169" s="8">
        <f t="shared" si="24"/>
        <v>1.366931042644195E-5</v>
      </c>
      <c r="R169" s="8"/>
      <c r="S169" s="8"/>
      <c r="T169" s="76"/>
    </row>
    <row r="170" spans="1:20" x14ac:dyDescent="0.25">
      <c r="A170" s="5" t="str">
        <f>'Raw data'!A170</f>
        <v>H01</v>
      </c>
      <c r="B170" s="34">
        <f>IF(SUM('Raw data'!$B$2:$B$385)&gt;4,IF(AND(ISNUMBER('Raw data'!$B170),'Raw data'!$B170&lt;40,'Raw data'!$B170&gt;0),'Raw data'!$B170,40),"")</f>
        <v>24</v>
      </c>
      <c r="D170" s="8" t="str">
        <f>'Sample library dilution'!A171</f>
        <v>N20</v>
      </c>
      <c r="E170" s="8"/>
      <c r="F170" s="8"/>
      <c r="G170" s="8"/>
      <c r="H170" s="8" t="str">
        <f>'Sample library dilution'!E171</f>
        <v>library26 QC sets</v>
      </c>
      <c r="I170" s="8">
        <f>IF(ISNUMBER('Sample library dilution'!F171),'Sample library dilution'!F171,"")</f>
        <v>2000</v>
      </c>
      <c r="J170" s="8">
        <f t="shared" si="22"/>
        <v>24.1</v>
      </c>
      <c r="K170" s="8"/>
      <c r="L170" s="8"/>
      <c r="M170" s="8"/>
      <c r="N170" s="8">
        <f t="shared" si="23"/>
        <v>24.1</v>
      </c>
      <c r="O170" s="30"/>
      <c r="P170" s="8">
        <f t="shared" si="25"/>
        <v>-4.8944193061840124</v>
      </c>
      <c r="Q170" s="8">
        <f t="shared" si="24"/>
        <v>1.2752070169792625E-5</v>
      </c>
      <c r="R170" s="8"/>
      <c r="S170" s="8"/>
      <c r="T170" s="76"/>
    </row>
    <row r="171" spans="1:20" x14ac:dyDescent="0.25">
      <c r="A171" s="5" t="str">
        <f>'Raw data'!A171</f>
        <v>H02</v>
      </c>
      <c r="B171" s="34">
        <f>IF(SUM('Raw data'!$B$2:$B$385)&gt;4,IF(AND(ISNUMBER('Raw data'!$B171),'Raw data'!$B171&lt;40,'Raw data'!$B171&gt;0),'Raw data'!$B171,40),"")</f>
        <v>24.1</v>
      </c>
      <c r="D171" s="8" t="str">
        <f>'Sample library dilution'!A172</f>
        <v>O01</v>
      </c>
      <c r="E171" s="8"/>
      <c r="F171" s="8"/>
      <c r="G171" s="8"/>
      <c r="H171" s="8" t="str">
        <f>'Sample library dilution'!E172</f>
        <v>library27 QC sets</v>
      </c>
      <c r="I171" s="8">
        <f>IF(ISNUMBER('Sample library dilution'!F172),'Sample library dilution'!F172,"")</f>
        <v>2000</v>
      </c>
      <c r="J171" s="8">
        <f t="shared" si="22"/>
        <v>24</v>
      </c>
      <c r="K171" s="8"/>
      <c r="L171" s="8"/>
      <c r="M171" s="8"/>
      <c r="N171" s="8">
        <f t="shared" si="23"/>
        <v>24</v>
      </c>
      <c r="O171" s="30"/>
      <c r="P171" s="8">
        <f t="shared" si="25"/>
        <v>-4.8642533936651589</v>
      </c>
      <c r="Q171" s="8">
        <f t="shared" si="24"/>
        <v>1.366931042644195E-5</v>
      </c>
      <c r="R171" s="8"/>
      <c r="S171" s="8"/>
      <c r="T171" s="76"/>
    </row>
    <row r="172" spans="1:20" x14ac:dyDescent="0.25">
      <c r="A172" s="5" t="str">
        <f>'Raw data'!A172</f>
        <v>H03</v>
      </c>
      <c r="B172" s="34">
        <f>IF(SUM('Raw data'!$B$2:$B$385)&gt;4,IF(AND(ISNUMBER('Raw data'!$B172),'Raw data'!$B172&lt;40,'Raw data'!$B172&gt;0),'Raw data'!$B172,40),"")</f>
        <v>12.2</v>
      </c>
      <c r="D172" s="8" t="str">
        <f>'Sample library dilution'!A173</f>
        <v>O02</v>
      </c>
      <c r="E172" s="8"/>
      <c r="F172" s="8"/>
      <c r="G172" s="8"/>
      <c r="H172" s="8" t="str">
        <f>'Sample library dilution'!E173</f>
        <v>library27 QC sets</v>
      </c>
      <c r="I172" s="8">
        <f>IF(ISNUMBER('Sample library dilution'!F173),'Sample library dilution'!F173,"")</f>
        <v>2000</v>
      </c>
      <c r="J172" s="8">
        <f t="shared" si="22"/>
        <v>24.1</v>
      </c>
      <c r="K172" s="8"/>
      <c r="L172" s="8"/>
      <c r="M172" s="8"/>
      <c r="N172" s="8">
        <f t="shared" si="23"/>
        <v>24.1</v>
      </c>
      <c r="O172" s="30"/>
      <c r="P172" s="8">
        <f t="shared" si="25"/>
        <v>-4.8944193061840124</v>
      </c>
      <c r="Q172" s="8">
        <f t="shared" si="24"/>
        <v>1.2752070169792625E-5</v>
      </c>
      <c r="R172" s="8"/>
      <c r="S172" s="8"/>
      <c r="T172" s="76"/>
    </row>
    <row r="173" spans="1:20" x14ac:dyDescent="0.25">
      <c r="A173" s="5" t="str">
        <f>'Raw data'!A173</f>
        <v>H04</v>
      </c>
      <c r="B173" s="34">
        <f>IF(SUM('Raw data'!$B$2:$B$385)&gt;4,IF(AND(ISNUMBER('Raw data'!$B173),'Raw data'!$B173&lt;40,'Raw data'!$B173&gt;0),'Raw data'!$B173,40),"")</f>
        <v>12.2</v>
      </c>
      <c r="D173" s="8" t="str">
        <f>'Sample library dilution'!A174</f>
        <v>P01</v>
      </c>
      <c r="E173" s="8"/>
      <c r="F173" s="8"/>
      <c r="G173" s="8"/>
      <c r="H173" s="8" t="str">
        <f>'Sample library dilution'!E174</f>
        <v>library27 QC sets</v>
      </c>
      <c r="I173" s="8">
        <f>IF(ISNUMBER('Sample library dilution'!F174),'Sample library dilution'!F174,"")</f>
        <v>2000</v>
      </c>
      <c r="J173" s="8">
        <f t="shared" si="22"/>
        <v>24</v>
      </c>
      <c r="K173" s="8"/>
      <c r="L173" s="8"/>
      <c r="M173" s="8"/>
      <c r="N173" s="8">
        <f t="shared" si="23"/>
        <v>24</v>
      </c>
      <c r="O173" s="30"/>
      <c r="P173" s="8">
        <f t="shared" si="25"/>
        <v>-4.8642533936651589</v>
      </c>
      <c r="Q173" s="8">
        <f t="shared" si="24"/>
        <v>1.366931042644195E-5</v>
      </c>
      <c r="R173" s="8"/>
      <c r="S173" s="8"/>
      <c r="T173" s="76"/>
    </row>
    <row r="174" spans="1:20" x14ac:dyDescent="0.25">
      <c r="A174" s="5" t="str">
        <f>'Raw data'!A174</f>
        <v>H05</v>
      </c>
      <c r="B174" s="34">
        <f>IF(SUM('Raw data'!$B$2:$B$385)&gt;4,IF(AND(ISNUMBER('Raw data'!$B174),'Raw data'!$B174&lt;40,'Raw data'!$B174&gt;0),'Raw data'!$B174,40),"")</f>
        <v>15.6</v>
      </c>
      <c r="D174" s="8" t="str">
        <f>'Sample library dilution'!A175</f>
        <v>P02</v>
      </c>
      <c r="E174" s="8"/>
      <c r="F174" s="8"/>
      <c r="G174" s="8"/>
      <c r="H174" s="8" t="str">
        <f>'Sample library dilution'!E175</f>
        <v>library27 QC sets</v>
      </c>
      <c r="I174" s="8">
        <f>IF(ISNUMBER('Sample library dilution'!F175),'Sample library dilution'!F175,"")</f>
        <v>2000</v>
      </c>
      <c r="J174" s="8">
        <f t="shared" si="22"/>
        <v>24.1</v>
      </c>
      <c r="K174" s="8"/>
      <c r="L174" s="8"/>
      <c r="M174" s="8"/>
      <c r="N174" s="8">
        <f t="shared" si="23"/>
        <v>24.1</v>
      </c>
      <c r="O174" s="30"/>
      <c r="P174" s="8">
        <f t="shared" si="25"/>
        <v>-4.8944193061840124</v>
      </c>
      <c r="Q174" s="8">
        <f t="shared" si="24"/>
        <v>1.2752070169792625E-5</v>
      </c>
      <c r="R174" s="8"/>
      <c r="S174" s="8"/>
      <c r="T174" s="76"/>
    </row>
    <row r="175" spans="1:20" x14ac:dyDescent="0.25">
      <c r="A175" s="5" t="str">
        <f>'Raw data'!A175</f>
        <v>H06</v>
      </c>
      <c r="B175" s="34">
        <f>IF(SUM('Raw data'!$B$2:$B$385)&gt;4,IF(AND(ISNUMBER('Raw data'!$B175),'Raw data'!$B175&lt;40,'Raw data'!$B175&gt;0),'Raw data'!$B175,40),"")</f>
        <v>15.7</v>
      </c>
      <c r="D175" s="8" t="str">
        <f>'Sample library dilution'!A176</f>
        <v>O07</v>
      </c>
      <c r="E175" s="8"/>
      <c r="F175" s="8"/>
      <c r="G175" s="8"/>
      <c r="H175" s="8" t="str">
        <f>'Sample library dilution'!E176</f>
        <v>library28 QC sets</v>
      </c>
      <c r="I175" s="8">
        <f>IF(ISNUMBER('Sample library dilution'!F176),'Sample library dilution'!F176,"")</f>
        <v>2000</v>
      </c>
      <c r="J175" s="8">
        <f t="shared" si="22"/>
        <v>24</v>
      </c>
      <c r="K175" s="8"/>
      <c r="L175" s="8"/>
      <c r="M175" s="8"/>
      <c r="N175" s="8">
        <f t="shared" si="23"/>
        <v>24</v>
      </c>
      <c r="O175" s="30"/>
      <c r="P175" s="8">
        <f t="shared" si="25"/>
        <v>-4.8642533936651589</v>
      </c>
      <c r="Q175" s="8">
        <f t="shared" si="24"/>
        <v>1.366931042644195E-5</v>
      </c>
      <c r="R175" s="8"/>
      <c r="S175" s="8"/>
      <c r="T175" s="76"/>
    </row>
    <row r="176" spans="1:20" x14ac:dyDescent="0.25">
      <c r="A176" s="5" t="str">
        <f>'Raw data'!A176</f>
        <v>H07</v>
      </c>
      <c r="B176" s="34">
        <f>IF(SUM('Raw data'!$B$2:$B$385)&gt;4,IF(AND(ISNUMBER('Raw data'!$B176),'Raw data'!$B176&lt;40,'Raw data'!$B176&gt;0),'Raw data'!$B176,40),"")</f>
        <v>24</v>
      </c>
      <c r="D176" s="8" t="str">
        <f>'Sample library dilution'!A177</f>
        <v>O08</v>
      </c>
      <c r="E176" s="8"/>
      <c r="F176" s="8"/>
      <c r="G176" s="8"/>
      <c r="H176" s="8" t="str">
        <f>'Sample library dilution'!E177</f>
        <v>library28 QC sets</v>
      </c>
      <c r="I176" s="8">
        <f>IF(ISNUMBER('Sample library dilution'!F177),'Sample library dilution'!F177,"")</f>
        <v>2000</v>
      </c>
      <c r="J176" s="8">
        <f t="shared" si="22"/>
        <v>24.1</v>
      </c>
      <c r="K176" s="8"/>
      <c r="L176" s="8"/>
      <c r="M176" s="8"/>
      <c r="N176" s="8">
        <f t="shared" si="23"/>
        <v>24.1</v>
      </c>
      <c r="O176" s="30"/>
      <c r="P176" s="8">
        <f t="shared" si="25"/>
        <v>-4.8944193061840124</v>
      </c>
      <c r="Q176" s="8">
        <f t="shared" si="24"/>
        <v>1.2752070169792625E-5</v>
      </c>
      <c r="R176" s="8"/>
      <c r="S176" s="8"/>
      <c r="T176" s="76"/>
    </row>
    <row r="177" spans="1:20" x14ac:dyDescent="0.25">
      <c r="A177" s="5" t="str">
        <f>'Raw data'!A177</f>
        <v>H08</v>
      </c>
      <c r="B177" s="34">
        <f>IF(SUM('Raw data'!$B$2:$B$385)&gt;4,IF(AND(ISNUMBER('Raw data'!$B177),'Raw data'!$B177&lt;40,'Raw data'!$B177&gt;0),'Raw data'!$B177,40),"")</f>
        <v>24.1</v>
      </c>
      <c r="D177" s="8" t="str">
        <f>'Sample library dilution'!A178</f>
        <v>P07</v>
      </c>
      <c r="E177" s="8"/>
      <c r="F177" s="8"/>
      <c r="G177" s="8"/>
      <c r="H177" s="8" t="str">
        <f>'Sample library dilution'!E178</f>
        <v>library28 QC sets</v>
      </c>
      <c r="I177" s="8">
        <f>IF(ISNUMBER('Sample library dilution'!F178),'Sample library dilution'!F178,"")</f>
        <v>2000</v>
      </c>
      <c r="J177" s="8">
        <f t="shared" si="22"/>
        <v>24</v>
      </c>
      <c r="K177" s="8"/>
      <c r="L177" s="8"/>
      <c r="M177" s="8"/>
      <c r="N177" s="8">
        <f t="shared" si="23"/>
        <v>24</v>
      </c>
      <c r="O177" s="30"/>
      <c r="P177" s="8">
        <f t="shared" si="25"/>
        <v>-4.8642533936651589</v>
      </c>
      <c r="Q177" s="8">
        <f t="shared" si="24"/>
        <v>1.366931042644195E-5</v>
      </c>
      <c r="R177" s="8"/>
      <c r="S177" s="8"/>
      <c r="T177" s="76"/>
    </row>
    <row r="178" spans="1:20" x14ac:dyDescent="0.25">
      <c r="A178" s="5" t="str">
        <f>'Raw data'!A178</f>
        <v>H09</v>
      </c>
      <c r="B178" s="34">
        <f>IF(SUM('Raw data'!$B$2:$B$385)&gt;4,IF(AND(ISNUMBER('Raw data'!$B178),'Raw data'!$B178&lt;40,'Raw data'!$B178&gt;0),'Raw data'!$B178,40),"")</f>
        <v>12.2</v>
      </c>
      <c r="D178" s="8" t="str">
        <f>'Sample library dilution'!A179</f>
        <v>P08</v>
      </c>
      <c r="E178" s="8"/>
      <c r="F178" s="8"/>
      <c r="G178" s="8"/>
      <c r="H178" s="8" t="str">
        <f>'Sample library dilution'!E179</f>
        <v>library28 QC sets</v>
      </c>
      <c r="I178" s="8">
        <f>IF(ISNUMBER('Sample library dilution'!F179),'Sample library dilution'!F179,"")</f>
        <v>2000</v>
      </c>
      <c r="J178" s="8">
        <f t="shared" si="22"/>
        <v>24.1</v>
      </c>
      <c r="K178" s="8"/>
      <c r="L178" s="8"/>
      <c r="M178" s="8"/>
      <c r="N178" s="8">
        <f t="shared" si="23"/>
        <v>24.1</v>
      </c>
      <c r="O178" s="30"/>
      <c r="P178" s="8">
        <f t="shared" si="25"/>
        <v>-4.8944193061840124</v>
      </c>
      <c r="Q178" s="8">
        <f t="shared" si="24"/>
        <v>1.2752070169792625E-5</v>
      </c>
      <c r="R178" s="8"/>
      <c r="S178" s="8"/>
      <c r="T178" s="76"/>
    </row>
    <row r="179" spans="1:20" x14ac:dyDescent="0.25">
      <c r="A179" s="5" t="str">
        <f>'Raw data'!A179</f>
        <v>H10</v>
      </c>
      <c r="B179" s="34">
        <f>IF(SUM('Raw data'!$B$2:$B$385)&gt;4,IF(AND(ISNUMBER('Raw data'!$B179),'Raw data'!$B179&lt;40,'Raw data'!$B179&gt;0),'Raw data'!$B179,40),"")</f>
        <v>12.2</v>
      </c>
      <c r="D179" s="8" t="str">
        <f>'Sample library dilution'!A180</f>
        <v>O13</v>
      </c>
      <c r="E179" s="8"/>
      <c r="F179" s="8"/>
      <c r="G179" s="8"/>
      <c r="H179" s="8" t="str">
        <f>'Sample library dilution'!E180</f>
        <v>library29 QC sets</v>
      </c>
      <c r="I179" s="8">
        <f>IF(ISNUMBER('Sample library dilution'!F180),'Sample library dilution'!F180,"")</f>
        <v>2000</v>
      </c>
      <c r="J179" s="8">
        <f t="shared" si="22"/>
        <v>24</v>
      </c>
      <c r="K179" s="8"/>
      <c r="L179" s="8"/>
      <c r="M179" s="8"/>
      <c r="N179" s="8">
        <f t="shared" si="23"/>
        <v>24</v>
      </c>
      <c r="O179" s="30"/>
      <c r="P179" s="8">
        <f t="shared" si="25"/>
        <v>-4.8642533936651589</v>
      </c>
      <c r="Q179" s="8">
        <f t="shared" si="24"/>
        <v>1.366931042644195E-5</v>
      </c>
      <c r="R179" s="8"/>
      <c r="S179" s="8"/>
      <c r="T179" s="76"/>
    </row>
    <row r="180" spans="1:20" x14ac:dyDescent="0.25">
      <c r="A180" s="5" t="str">
        <f>'Raw data'!A180</f>
        <v>H11</v>
      </c>
      <c r="B180" s="34">
        <f>IF(SUM('Raw data'!$B$2:$B$385)&gt;4,IF(AND(ISNUMBER('Raw data'!$B180),'Raw data'!$B180&lt;40,'Raw data'!$B180&gt;0),'Raw data'!$B180,40),"")</f>
        <v>15.6</v>
      </c>
      <c r="D180" s="8" t="str">
        <f>'Sample library dilution'!A181</f>
        <v>O14</v>
      </c>
      <c r="E180" s="8"/>
      <c r="F180" s="8"/>
      <c r="G180" s="8"/>
      <c r="H180" s="8" t="str">
        <f>'Sample library dilution'!E181</f>
        <v>library29 QC sets</v>
      </c>
      <c r="I180" s="8">
        <f>IF(ISNUMBER('Sample library dilution'!F181),'Sample library dilution'!F181,"")</f>
        <v>2000</v>
      </c>
      <c r="J180" s="8">
        <f t="shared" si="22"/>
        <v>24.1</v>
      </c>
      <c r="K180" s="8"/>
      <c r="L180" s="8"/>
      <c r="M180" s="8"/>
      <c r="N180" s="8">
        <f t="shared" si="23"/>
        <v>24.1</v>
      </c>
      <c r="O180" s="30"/>
      <c r="P180" s="8">
        <f t="shared" si="25"/>
        <v>-4.8944193061840124</v>
      </c>
      <c r="Q180" s="8">
        <f t="shared" si="24"/>
        <v>1.2752070169792625E-5</v>
      </c>
      <c r="R180" s="8"/>
      <c r="S180" s="8"/>
      <c r="T180" s="76"/>
    </row>
    <row r="181" spans="1:20" x14ac:dyDescent="0.25">
      <c r="A181" s="5" t="str">
        <f>'Raw data'!A181</f>
        <v>H12</v>
      </c>
      <c r="B181" s="34">
        <f>IF(SUM('Raw data'!$B$2:$B$385)&gt;4,IF(AND(ISNUMBER('Raw data'!$B181),'Raw data'!$B181&lt;40,'Raw data'!$B181&gt;0),'Raw data'!$B181,40),"")</f>
        <v>15.7</v>
      </c>
      <c r="D181" s="8" t="str">
        <f>'Sample library dilution'!A182</f>
        <v>P13</v>
      </c>
      <c r="E181" s="8"/>
      <c r="F181" s="8"/>
      <c r="G181" s="8"/>
      <c r="H181" s="8" t="str">
        <f>'Sample library dilution'!E182</f>
        <v>library29 QC sets</v>
      </c>
      <c r="I181" s="8">
        <f>IF(ISNUMBER('Sample library dilution'!F182),'Sample library dilution'!F182,"")</f>
        <v>2000</v>
      </c>
      <c r="J181" s="8">
        <f t="shared" si="22"/>
        <v>24</v>
      </c>
      <c r="K181" s="8"/>
      <c r="L181" s="8"/>
      <c r="M181" s="8"/>
      <c r="N181" s="8">
        <f t="shared" si="23"/>
        <v>24</v>
      </c>
      <c r="O181" s="30"/>
      <c r="P181" s="8">
        <f t="shared" si="25"/>
        <v>-4.8642533936651589</v>
      </c>
      <c r="Q181" s="8">
        <f t="shared" si="24"/>
        <v>1.366931042644195E-5</v>
      </c>
      <c r="R181" s="8"/>
      <c r="S181" s="8"/>
      <c r="T181" s="76"/>
    </row>
    <row r="182" spans="1:20" x14ac:dyDescent="0.25">
      <c r="A182" s="5" t="str">
        <f>'Raw data'!A182</f>
        <v>H13</v>
      </c>
      <c r="B182" s="34">
        <f>IF(SUM('Raw data'!$B$2:$B$385)&gt;4,IF(AND(ISNUMBER('Raw data'!$B182),'Raw data'!$B182&lt;40,'Raw data'!$B182&gt;0),'Raw data'!$B182,40),"")</f>
        <v>24</v>
      </c>
      <c r="D182" s="8" t="str">
        <f>'Sample library dilution'!A183</f>
        <v>P14</v>
      </c>
      <c r="E182" s="8"/>
      <c r="F182" s="8"/>
      <c r="G182" s="8"/>
      <c r="H182" s="8" t="str">
        <f>'Sample library dilution'!E183</f>
        <v>library29 QC sets</v>
      </c>
      <c r="I182" s="8">
        <f>IF(ISNUMBER('Sample library dilution'!F183),'Sample library dilution'!F183,"")</f>
        <v>2000</v>
      </c>
      <c r="J182" s="8">
        <f t="shared" si="22"/>
        <v>24.1</v>
      </c>
      <c r="K182" s="8"/>
      <c r="L182" s="8"/>
      <c r="M182" s="8"/>
      <c r="N182" s="8">
        <f t="shared" si="23"/>
        <v>24.1</v>
      </c>
      <c r="O182" s="30"/>
      <c r="P182" s="8">
        <f t="shared" si="25"/>
        <v>-4.8944193061840124</v>
      </c>
      <c r="Q182" s="8">
        <f t="shared" si="24"/>
        <v>1.2752070169792625E-5</v>
      </c>
      <c r="R182" s="8"/>
      <c r="S182" s="8"/>
      <c r="T182" s="76"/>
    </row>
    <row r="183" spans="1:20" x14ac:dyDescent="0.25">
      <c r="A183" s="5" t="str">
        <f>'Raw data'!A183</f>
        <v>H14</v>
      </c>
      <c r="B183" s="34">
        <f>IF(SUM('Raw data'!$B$2:$B$385)&gt;4,IF(AND(ISNUMBER('Raw data'!$B183),'Raw data'!$B183&lt;40,'Raw data'!$B183&gt;0),'Raw data'!$B183,40),"")</f>
        <v>24.1</v>
      </c>
      <c r="D183" s="8" t="str">
        <f>'Sample library dilution'!A184</f>
        <v>O19</v>
      </c>
      <c r="E183" s="8"/>
      <c r="F183" s="8"/>
      <c r="G183" s="8"/>
      <c r="H183" s="8" t="str">
        <f>'Sample library dilution'!E184</f>
        <v>library30 QC sets</v>
      </c>
      <c r="I183" s="8">
        <f>IF(ISNUMBER('Sample library dilution'!F184),'Sample library dilution'!F184,"")</f>
        <v>2000</v>
      </c>
      <c r="J183" s="8">
        <f t="shared" si="22"/>
        <v>24</v>
      </c>
      <c r="K183" s="8"/>
      <c r="L183" s="8"/>
      <c r="M183" s="8"/>
      <c r="N183" s="8">
        <f t="shared" si="23"/>
        <v>24</v>
      </c>
      <c r="O183" s="30"/>
      <c r="P183" s="8">
        <f t="shared" si="25"/>
        <v>-4.8642533936651589</v>
      </c>
      <c r="Q183" s="8">
        <f t="shared" si="24"/>
        <v>1.366931042644195E-5</v>
      </c>
      <c r="R183" s="8"/>
      <c r="S183" s="8"/>
      <c r="T183" s="76"/>
    </row>
    <row r="184" spans="1:20" x14ac:dyDescent="0.25">
      <c r="A184" s="5" t="str">
        <f>'Raw data'!A184</f>
        <v>H15</v>
      </c>
      <c r="B184" s="34">
        <f>IF(SUM('Raw data'!$B$2:$B$385)&gt;4,IF(AND(ISNUMBER('Raw data'!$B184),'Raw data'!$B184&lt;40,'Raw data'!$B184&gt;0),'Raw data'!$B184,40),"")</f>
        <v>12.2</v>
      </c>
      <c r="D184" s="8" t="str">
        <f>'Sample library dilution'!A185</f>
        <v>O20</v>
      </c>
      <c r="E184" s="8"/>
      <c r="F184" s="8"/>
      <c r="G184" s="8"/>
      <c r="H184" s="8" t="str">
        <f>'Sample library dilution'!E185</f>
        <v>library30 QC sets</v>
      </c>
      <c r="I184" s="8">
        <f>IF(ISNUMBER('Sample library dilution'!F185),'Sample library dilution'!F185,"")</f>
        <v>2000</v>
      </c>
      <c r="J184" s="8">
        <f t="shared" si="22"/>
        <v>24.1</v>
      </c>
      <c r="K184" s="8"/>
      <c r="L184" s="8"/>
      <c r="M184" s="8"/>
      <c r="N184" s="8">
        <f t="shared" si="23"/>
        <v>24.1</v>
      </c>
      <c r="O184" s="30"/>
      <c r="P184" s="8">
        <f t="shared" si="25"/>
        <v>-4.8944193061840124</v>
      </c>
      <c r="Q184" s="8">
        <f t="shared" si="24"/>
        <v>1.2752070169792625E-5</v>
      </c>
      <c r="R184" s="8"/>
      <c r="S184" s="8"/>
      <c r="T184" s="76"/>
    </row>
    <row r="185" spans="1:20" x14ac:dyDescent="0.25">
      <c r="A185" s="5" t="str">
        <f>'Raw data'!A185</f>
        <v>H16</v>
      </c>
      <c r="B185" s="34">
        <f>IF(SUM('Raw data'!$B$2:$B$385)&gt;4,IF(AND(ISNUMBER('Raw data'!$B185),'Raw data'!$B185&lt;40,'Raw data'!$B185&gt;0),'Raw data'!$B185,40),"")</f>
        <v>12.2</v>
      </c>
      <c r="D185" s="8" t="str">
        <f>'Sample library dilution'!A186</f>
        <v>P19</v>
      </c>
      <c r="E185" s="8"/>
      <c r="F185" s="8"/>
      <c r="G185" s="8"/>
      <c r="H185" s="8" t="str">
        <f>'Sample library dilution'!E186</f>
        <v>library30 QC sets</v>
      </c>
      <c r="I185" s="8">
        <f>IF(ISNUMBER('Sample library dilution'!F186),'Sample library dilution'!F186,"")</f>
        <v>2000</v>
      </c>
      <c r="J185" s="8">
        <f t="shared" si="22"/>
        <v>24</v>
      </c>
      <c r="K185" s="8"/>
      <c r="L185" s="8"/>
      <c r="M185" s="8"/>
      <c r="N185" s="8">
        <f t="shared" si="23"/>
        <v>24</v>
      </c>
      <c r="O185" s="30"/>
      <c r="P185" s="8">
        <f t="shared" si="25"/>
        <v>-4.8642533936651589</v>
      </c>
      <c r="Q185" s="8">
        <f t="shared" si="24"/>
        <v>1.366931042644195E-5</v>
      </c>
      <c r="R185" s="8"/>
      <c r="S185" s="8"/>
      <c r="T185" s="76"/>
    </row>
    <row r="186" spans="1:20" x14ac:dyDescent="0.25">
      <c r="A186" s="5" t="str">
        <f>'Raw data'!A186</f>
        <v>H17</v>
      </c>
      <c r="B186" s="34">
        <f>IF(SUM('Raw data'!$B$2:$B$385)&gt;4,IF(AND(ISNUMBER('Raw data'!$B186),'Raw data'!$B186&lt;40,'Raw data'!$B186&gt;0),'Raw data'!$B186,40),"")</f>
        <v>15.6</v>
      </c>
      <c r="D186" s="8" t="str">
        <f>'Sample library dilution'!A187</f>
        <v>P20</v>
      </c>
      <c r="E186" s="8"/>
      <c r="F186" s="8"/>
      <c r="G186" s="8"/>
      <c r="H186" s="8" t="str">
        <f>'Sample library dilution'!E187</f>
        <v>library30 QC sets</v>
      </c>
      <c r="I186" s="8">
        <f>IF(ISNUMBER('Sample library dilution'!F187),'Sample library dilution'!F187,"")</f>
        <v>2000</v>
      </c>
      <c r="J186" s="8">
        <f t="shared" si="22"/>
        <v>24.1</v>
      </c>
      <c r="K186" s="8"/>
      <c r="L186" s="8"/>
      <c r="M186" s="8"/>
      <c r="N186" s="8">
        <f t="shared" si="23"/>
        <v>24.1</v>
      </c>
      <c r="O186" s="30"/>
      <c r="P186" s="8">
        <f t="shared" si="25"/>
        <v>-4.8944193061840124</v>
      </c>
      <c r="Q186" s="8">
        <f t="shared" si="24"/>
        <v>1.2752070169792625E-5</v>
      </c>
      <c r="R186" s="8"/>
      <c r="S186" s="8"/>
      <c r="T186" s="76"/>
    </row>
    <row r="187" spans="1:20" x14ac:dyDescent="0.25">
      <c r="A187" s="5" t="str">
        <f>'Raw data'!A187</f>
        <v>H18</v>
      </c>
      <c r="B187" s="34">
        <f>IF(SUM('Raw data'!$B$2:$B$385)&gt;4,IF(AND(ISNUMBER('Raw data'!$B187),'Raw data'!$B187&lt;40,'Raw data'!$B187&gt;0),'Raw data'!$B187,40),"")</f>
        <v>15.7</v>
      </c>
      <c r="D187" s="8" t="str">
        <f>'Sample library dilution'!A7</f>
        <v>A11</v>
      </c>
      <c r="E187" s="8" t="str">
        <f>'Sample library dilution'!B7</f>
        <v>A12</v>
      </c>
      <c r="F187" s="8" t="str">
        <f>'Sample library dilution'!C7</f>
        <v>B11</v>
      </c>
      <c r="G187" s="8" t="str">
        <f>'Sample library dilution'!D7</f>
        <v>B12</v>
      </c>
      <c r="H187" s="16" t="str">
        <f>'Sample library dilution'!E7</f>
        <v>NTC</v>
      </c>
      <c r="I187" s="8" t="str">
        <f>IF(ISNUMBER('Sample library dilution'!F7),'Sample library dilution'!F7,"")</f>
        <v/>
      </c>
      <c r="J187" s="8">
        <f>VLOOKUP(D187,$A$2:$B$385,2,FALSE)</f>
        <v>40</v>
      </c>
      <c r="K187" s="8">
        <f>VLOOKUP(E187,$A$2:$B$385,2,FALSE)</f>
        <v>40</v>
      </c>
      <c r="L187" s="8">
        <f>VLOOKUP(F187,$A$2:$B$385,2,FALSE)</f>
        <v>40</v>
      </c>
      <c r="M187" s="8">
        <f>VLOOKUP(G187,$A$2:$B$385,2,FALSE)</f>
        <v>40</v>
      </c>
      <c r="N187" s="8">
        <f t="shared" si="23"/>
        <v>40</v>
      </c>
      <c r="O187" s="30">
        <f>STDEV(J187:M187)</f>
        <v>0</v>
      </c>
      <c r="P187" s="8"/>
      <c r="Q187" s="8"/>
      <c r="R187" s="8"/>
      <c r="S187" s="8"/>
      <c r="T187" s="76"/>
    </row>
    <row r="188" spans="1:20" x14ac:dyDescent="0.25">
      <c r="A188" s="5" t="str">
        <f>'Raw data'!A188</f>
        <v>H19</v>
      </c>
      <c r="B188" s="34">
        <f>IF(SUM('Raw data'!$B$2:$B$385)&gt;4,IF(AND(ISNUMBER('Raw data'!$B188),'Raw data'!$B188&lt;40,'Raw data'!$B188&gt;0),'Raw data'!$B188,40),"")</f>
        <v>24</v>
      </c>
    </row>
    <row r="189" spans="1:20" x14ac:dyDescent="0.25">
      <c r="A189" s="5" t="str">
        <f>'Raw data'!A189</f>
        <v>H20</v>
      </c>
      <c r="B189" s="34">
        <f>IF(SUM('Raw data'!$B$2:$B$385)&gt;4,IF(AND(ISNUMBER('Raw data'!$B189),'Raw data'!$B189&lt;40,'Raw data'!$B189&gt;0),'Raw data'!$B189,40),"")</f>
        <v>24.1</v>
      </c>
    </row>
    <row r="190" spans="1:20" x14ac:dyDescent="0.25">
      <c r="A190" s="5" t="str">
        <f>'Raw data'!A190</f>
        <v>H21</v>
      </c>
      <c r="B190" s="34">
        <f>IF(SUM('Raw data'!$B$2:$B$385)&gt;4,IF(AND(ISNUMBER('Raw data'!$B190),'Raw data'!$B190&lt;40,'Raw data'!$B190&gt;0),'Raw data'!$B190,40),"")</f>
        <v>12.2</v>
      </c>
    </row>
    <row r="191" spans="1:20" x14ac:dyDescent="0.25">
      <c r="A191" s="5" t="str">
        <f>'Raw data'!A191</f>
        <v>H22</v>
      </c>
      <c r="B191" s="34">
        <f>IF(SUM('Raw data'!$B$2:$B$385)&gt;4,IF(AND(ISNUMBER('Raw data'!$B191),'Raw data'!$B191&lt;40,'Raw data'!$B191&gt;0),'Raw data'!$B191,40),"")</f>
        <v>12.2</v>
      </c>
    </row>
    <row r="192" spans="1:20" x14ac:dyDescent="0.25">
      <c r="A192" s="5" t="str">
        <f>'Raw data'!A192</f>
        <v>H23</v>
      </c>
      <c r="B192" s="34">
        <f>IF(SUM('Raw data'!$B$2:$B$385)&gt;4,IF(AND(ISNUMBER('Raw data'!$B192),'Raw data'!$B192&lt;40,'Raw data'!$B192&gt;0),'Raw data'!$B192,40),"")</f>
        <v>15.6</v>
      </c>
    </row>
    <row r="193" spans="1:2" x14ac:dyDescent="0.25">
      <c r="A193" s="5" t="str">
        <f>'Raw data'!A193</f>
        <v>H24</v>
      </c>
      <c r="B193" s="34">
        <f>IF(SUM('Raw data'!$B$2:$B$385)&gt;4,IF(AND(ISNUMBER('Raw data'!$B193),'Raw data'!$B193&lt;40,'Raw data'!$B193&gt;0),'Raw data'!$B193,40),"")</f>
        <v>15.7</v>
      </c>
    </row>
    <row r="194" spans="1:2" x14ac:dyDescent="0.25">
      <c r="A194" s="5" t="str">
        <f>'Raw data'!A194</f>
        <v>I01</v>
      </c>
      <c r="B194" s="34">
        <f>IF(SUM('Raw data'!$B$2:$B$385)&gt;4,IF(AND(ISNUMBER('Raw data'!$B194),'Raw data'!$B194&lt;40,'Raw data'!$B194&gt;0),'Raw data'!$B194,40),"")</f>
        <v>24</v>
      </c>
    </row>
    <row r="195" spans="1:2" x14ac:dyDescent="0.25">
      <c r="A195" s="5" t="str">
        <f>'Raw data'!A195</f>
        <v>I02</v>
      </c>
      <c r="B195" s="34">
        <f>IF(SUM('Raw data'!$B$2:$B$385)&gt;4,IF(AND(ISNUMBER('Raw data'!$B195),'Raw data'!$B195&lt;40,'Raw data'!$B195&gt;0),'Raw data'!$B195,40),"")</f>
        <v>24.1</v>
      </c>
    </row>
    <row r="196" spans="1:2" x14ac:dyDescent="0.25">
      <c r="A196" s="5" t="str">
        <f>'Raw data'!A196</f>
        <v>I03</v>
      </c>
      <c r="B196" s="34">
        <f>IF(SUM('Raw data'!$B$2:$B$385)&gt;4,IF(AND(ISNUMBER('Raw data'!$B196),'Raw data'!$B196&lt;40,'Raw data'!$B196&gt;0),'Raw data'!$B196,40),"")</f>
        <v>12.2</v>
      </c>
    </row>
    <row r="197" spans="1:2" x14ac:dyDescent="0.25">
      <c r="A197" s="5" t="str">
        <f>'Raw data'!A197</f>
        <v>I04</v>
      </c>
      <c r="B197" s="34">
        <f>IF(SUM('Raw data'!$B$2:$B$385)&gt;4,IF(AND(ISNUMBER('Raw data'!$B197),'Raw data'!$B197&lt;40,'Raw data'!$B197&gt;0),'Raw data'!$B197,40),"")</f>
        <v>12.2</v>
      </c>
    </row>
    <row r="198" spans="1:2" x14ac:dyDescent="0.25">
      <c r="A198" s="5" t="str">
        <f>'Raw data'!A198</f>
        <v>I05</v>
      </c>
      <c r="B198" s="34">
        <f>IF(SUM('Raw data'!$B$2:$B$385)&gt;4,IF(AND(ISNUMBER('Raw data'!$B198),'Raw data'!$B198&lt;40,'Raw data'!$B198&gt;0),'Raw data'!$B198,40),"")</f>
        <v>15.6</v>
      </c>
    </row>
    <row r="199" spans="1:2" x14ac:dyDescent="0.25">
      <c r="A199" s="5" t="str">
        <f>'Raw data'!A199</f>
        <v>I06</v>
      </c>
      <c r="B199" s="34">
        <f>IF(SUM('Raw data'!$B$2:$B$385)&gt;4,IF(AND(ISNUMBER('Raw data'!$B199),'Raw data'!$B199&lt;40,'Raw data'!$B199&gt;0),'Raw data'!$B199,40),"")</f>
        <v>15.7</v>
      </c>
    </row>
    <row r="200" spans="1:2" x14ac:dyDescent="0.25">
      <c r="A200" s="5" t="str">
        <f>'Raw data'!A200</f>
        <v>I07</v>
      </c>
      <c r="B200" s="34">
        <f>IF(SUM('Raw data'!$B$2:$B$385)&gt;4,IF(AND(ISNUMBER('Raw data'!$B200),'Raw data'!$B200&lt;40,'Raw data'!$B200&gt;0),'Raw data'!$B200,40),"")</f>
        <v>24</v>
      </c>
    </row>
    <row r="201" spans="1:2" x14ac:dyDescent="0.25">
      <c r="A201" s="5" t="str">
        <f>'Raw data'!A201</f>
        <v>I08</v>
      </c>
      <c r="B201" s="34">
        <f>IF(SUM('Raw data'!$B$2:$B$385)&gt;4,IF(AND(ISNUMBER('Raw data'!$B201),'Raw data'!$B201&lt;40,'Raw data'!$B201&gt;0),'Raw data'!$B201,40),"")</f>
        <v>24.1</v>
      </c>
    </row>
    <row r="202" spans="1:2" x14ac:dyDescent="0.25">
      <c r="A202" s="5" t="str">
        <f>'Raw data'!A202</f>
        <v>I09</v>
      </c>
      <c r="B202" s="34">
        <f>IF(SUM('Raw data'!$B$2:$B$385)&gt;4,IF(AND(ISNUMBER('Raw data'!$B202),'Raw data'!$B202&lt;40,'Raw data'!$B202&gt;0),'Raw data'!$B202,40),"")</f>
        <v>12.2</v>
      </c>
    </row>
    <row r="203" spans="1:2" x14ac:dyDescent="0.25">
      <c r="A203" s="5" t="str">
        <f>'Raw data'!A203</f>
        <v>I10</v>
      </c>
      <c r="B203" s="34">
        <f>IF(SUM('Raw data'!$B$2:$B$385)&gt;4,IF(AND(ISNUMBER('Raw data'!$B203),'Raw data'!$B203&lt;40,'Raw data'!$B203&gt;0),'Raw data'!$B203,40),"")</f>
        <v>12.2</v>
      </c>
    </row>
    <row r="204" spans="1:2" x14ac:dyDescent="0.25">
      <c r="A204" s="5" t="str">
        <f>'Raw data'!A204</f>
        <v>I11</v>
      </c>
      <c r="B204" s="34">
        <f>IF(SUM('Raw data'!$B$2:$B$385)&gt;4,IF(AND(ISNUMBER('Raw data'!$B204),'Raw data'!$B204&lt;40,'Raw data'!$B204&gt;0),'Raw data'!$B204,40),"")</f>
        <v>15.6</v>
      </c>
    </row>
    <row r="205" spans="1:2" x14ac:dyDescent="0.25">
      <c r="A205" s="5" t="str">
        <f>'Raw data'!A205</f>
        <v>I12</v>
      </c>
      <c r="B205" s="34">
        <f>IF(SUM('Raw data'!$B$2:$B$385)&gt;4,IF(AND(ISNUMBER('Raw data'!$B205),'Raw data'!$B205&lt;40,'Raw data'!$B205&gt;0),'Raw data'!$B205,40),"")</f>
        <v>15.7</v>
      </c>
    </row>
    <row r="206" spans="1:2" x14ac:dyDescent="0.25">
      <c r="A206" s="5" t="str">
        <f>'Raw data'!A206</f>
        <v>I13</v>
      </c>
      <c r="B206" s="34">
        <f>IF(SUM('Raw data'!$B$2:$B$385)&gt;4,IF(AND(ISNUMBER('Raw data'!$B206),'Raw data'!$B206&lt;40,'Raw data'!$B206&gt;0),'Raw data'!$B206,40),"")</f>
        <v>24</v>
      </c>
    </row>
    <row r="207" spans="1:2" x14ac:dyDescent="0.25">
      <c r="A207" s="5" t="str">
        <f>'Raw data'!A207</f>
        <v>I14</v>
      </c>
      <c r="B207" s="34">
        <f>IF(SUM('Raw data'!$B$2:$B$385)&gt;4,IF(AND(ISNUMBER('Raw data'!$B207),'Raw data'!$B207&lt;40,'Raw data'!$B207&gt;0),'Raw data'!$B207,40),"")</f>
        <v>24.1</v>
      </c>
    </row>
    <row r="208" spans="1:2" x14ac:dyDescent="0.25">
      <c r="A208" s="5" t="str">
        <f>'Raw data'!A208</f>
        <v>I15</v>
      </c>
      <c r="B208" s="34">
        <f>IF(SUM('Raw data'!$B$2:$B$385)&gt;4,IF(AND(ISNUMBER('Raw data'!$B208),'Raw data'!$B208&lt;40,'Raw data'!$B208&gt;0),'Raw data'!$B208,40),"")</f>
        <v>12.2</v>
      </c>
    </row>
    <row r="209" spans="1:2" x14ac:dyDescent="0.25">
      <c r="A209" s="5" t="str">
        <f>'Raw data'!A209</f>
        <v>I16</v>
      </c>
      <c r="B209" s="34">
        <f>IF(SUM('Raw data'!$B$2:$B$385)&gt;4,IF(AND(ISNUMBER('Raw data'!$B209),'Raw data'!$B209&lt;40,'Raw data'!$B209&gt;0),'Raw data'!$B209,40),"")</f>
        <v>12.2</v>
      </c>
    </row>
    <row r="210" spans="1:2" x14ac:dyDescent="0.25">
      <c r="A210" s="5" t="str">
        <f>'Raw data'!A210</f>
        <v>I17</v>
      </c>
      <c r="B210" s="34">
        <f>IF(SUM('Raw data'!$B$2:$B$385)&gt;4,IF(AND(ISNUMBER('Raw data'!$B210),'Raw data'!$B210&lt;40,'Raw data'!$B210&gt;0),'Raw data'!$B210,40),"")</f>
        <v>15.6</v>
      </c>
    </row>
    <row r="211" spans="1:2" x14ac:dyDescent="0.25">
      <c r="A211" s="5" t="str">
        <f>'Raw data'!A211</f>
        <v>I18</v>
      </c>
      <c r="B211" s="34">
        <f>IF(SUM('Raw data'!$B$2:$B$385)&gt;4,IF(AND(ISNUMBER('Raw data'!$B211),'Raw data'!$B211&lt;40,'Raw data'!$B211&gt;0),'Raw data'!$B211,40),"")</f>
        <v>15.7</v>
      </c>
    </row>
    <row r="212" spans="1:2" x14ac:dyDescent="0.25">
      <c r="A212" s="5" t="str">
        <f>'Raw data'!A212</f>
        <v>I19</v>
      </c>
      <c r="B212" s="34">
        <f>IF(SUM('Raw data'!$B$2:$B$385)&gt;4,IF(AND(ISNUMBER('Raw data'!$B212),'Raw data'!$B212&lt;40,'Raw data'!$B212&gt;0),'Raw data'!$B212,40),"")</f>
        <v>24</v>
      </c>
    </row>
    <row r="213" spans="1:2" x14ac:dyDescent="0.25">
      <c r="A213" s="5" t="str">
        <f>'Raw data'!A213</f>
        <v>I20</v>
      </c>
      <c r="B213" s="34">
        <f>IF(SUM('Raw data'!$B$2:$B$385)&gt;4,IF(AND(ISNUMBER('Raw data'!$B213),'Raw data'!$B213&lt;40,'Raw data'!$B213&gt;0),'Raw data'!$B213,40),"")</f>
        <v>24.1</v>
      </c>
    </row>
    <row r="214" spans="1:2" x14ac:dyDescent="0.25">
      <c r="A214" s="5" t="str">
        <f>'Raw data'!A214</f>
        <v>I21</v>
      </c>
      <c r="B214" s="34">
        <f>IF(SUM('Raw data'!$B$2:$B$385)&gt;4,IF(AND(ISNUMBER('Raw data'!$B214),'Raw data'!$B214&lt;40,'Raw data'!$B214&gt;0),'Raw data'!$B214,40),"")</f>
        <v>12.2</v>
      </c>
    </row>
    <row r="215" spans="1:2" x14ac:dyDescent="0.25">
      <c r="A215" s="5" t="str">
        <f>'Raw data'!A215</f>
        <v>I22</v>
      </c>
      <c r="B215" s="34">
        <f>IF(SUM('Raw data'!$B$2:$B$385)&gt;4,IF(AND(ISNUMBER('Raw data'!$B215),'Raw data'!$B215&lt;40,'Raw data'!$B215&gt;0),'Raw data'!$B215,40),"")</f>
        <v>12.2</v>
      </c>
    </row>
    <row r="216" spans="1:2" x14ac:dyDescent="0.25">
      <c r="A216" s="5" t="str">
        <f>'Raw data'!A216</f>
        <v>I23</v>
      </c>
      <c r="B216" s="34">
        <f>IF(SUM('Raw data'!$B$2:$B$385)&gt;4,IF(AND(ISNUMBER('Raw data'!$B216),'Raw data'!$B216&lt;40,'Raw data'!$B216&gt;0),'Raw data'!$B216,40),"")</f>
        <v>15.6</v>
      </c>
    </row>
    <row r="217" spans="1:2" x14ac:dyDescent="0.25">
      <c r="A217" s="5" t="str">
        <f>'Raw data'!A217</f>
        <v>I24</v>
      </c>
      <c r="B217" s="34">
        <f>IF(SUM('Raw data'!$B$2:$B$385)&gt;4,IF(AND(ISNUMBER('Raw data'!$B217),'Raw data'!$B217&lt;40,'Raw data'!$B217&gt;0),'Raw data'!$B217,40),"")</f>
        <v>15.7</v>
      </c>
    </row>
    <row r="218" spans="1:2" x14ac:dyDescent="0.25">
      <c r="A218" s="5" t="str">
        <f>'Raw data'!A218</f>
        <v>J01</v>
      </c>
      <c r="B218" s="34">
        <f>IF(SUM('Raw data'!$B$2:$B$385)&gt;4,IF(AND(ISNUMBER('Raw data'!$B218),'Raw data'!$B218&lt;40,'Raw data'!$B218&gt;0),'Raw data'!$B218,40),"")</f>
        <v>24</v>
      </c>
    </row>
    <row r="219" spans="1:2" x14ac:dyDescent="0.25">
      <c r="A219" s="5" t="str">
        <f>'Raw data'!A219</f>
        <v>J02</v>
      </c>
      <c r="B219" s="34">
        <f>IF(SUM('Raw data'!$B$2:$B$385)&gt;4,IF(AND(ISNUMBER('Raw data'!$B219),'Raw data'!$B219&lt;40,'Raw data'!$B219&gt;0),'Raw data'!$B219,40),"")</f>
        <v>24.1</v>
      </c>
    </row>
    <row r="220" spans="1:2" x14ac:dyDescent="0.25">
      <c r="A220" s="5" t="str">
        <f>'Raw data'!A220</f>
        <v>J03</v>
      </c>
      <c r="B220" s="34">
        <f>IF(SUM('Raw data'!$B$2:$B$385)&gt;4,IF(AND(ISNUMBER('Raw data'!$B220),'Raw data'!$B220&lt;40,'Raw data'!$B220&gt;0),'Raw data'!$B220,40),"")</f>
        <v>12.2</v>
      </c>
    </row>
    <row r="221" spans="1:2" x14ac:dyDescent="0.25">
      <c r="A221" s="5" t="str">
        <f>'Raw data'!A221</f>
        <v>J04</v>
      </c>
      <c r="B221" s="34">
        <f>IF(SUM('Raw data'!$B$2:$B$385)&gt;4,IF(AND(ISNUMBER('Raw data'!$B221),'Raw data'!$B221&lt;40,'Raw data'!$B221&gt;0),'Raw data'!$B221,40),"")</f>
        <v>12.2</v>
      </c>
    </row>
    <row r="222" spans="1:2" x14ac:dyDescent="0.25">
      <c r="A222" s="5" t="str">
        <f>'Raw data'!A222</f>
        <v>J05</v>
      </c>
      <c r="B222" s="34">
        <f>IF(SUM('Raw data'!$B$2:$B$385)&gt;4,IF(AND(ISNUMBER('Raw data'!$B222),'Raw data'!$B222&lt;40,'Raw data'!$B222&gt;0),'Raw data'!$B222,40),"")</f>
        <v>15.6</v>
      </c>
    </row>
    <row r="223" spans="1:2" x14ac:dyDescent="0.25">
      <c r="A223" s="5" t="str">
        <f>'Raw data'!A223</f>
        <v>J06</v>
      </c>
      <c r="B223" s="34">
        <f>IF(SUM('Raw data'!$B$2:$B$385)&gt;4,IF(AND(ISNUMBER('Raw data'!$B223),'Raw data'!$B223&lt;40,'Raw data'!$B223&gt;0),'Raw data'!$B223,40),"")</f>
        <v>15.7</v>
      </c>
    </row>
    <row r="224" spans="1:2" x14ac:dyDescent="0.25">
      <c r="A224" s="5" t="str">
        <f>'Raw data'!A224</f>
        <v>J07</v>
      </c>
      <c r="B224" s="34">
        <f>IF(SUM('Raw data'!$B$2:$B$385)&gt;4,IF(AND(ISNUMBER('Raw data'!$B224),'Raw data'!$B224&lt;40,'Raw data'!$B224&gt;0),'Raw data'!$B224,40),"")</f>
        <v>24</v>
      </c>
    </row>
    <row r="225" spans="1:2" x14ac:dyDescent="0.25">
      <c r="A225" s="5" t="str">
        <f>'Raw data'!A225</f>
        <v>J08</v>
      </c>
      <c r="B225" s="34">
        <f>IF(SUM('Raw data'!$B$2:$B$385)&gt;4,IF(AND(ISNUMBER('Raw data'!$B225),'Raw data'!$B225&lt;40,'Raw data'!$B225&gt;0),'Raw data'!$B225,40),"")</f>
        <v>24.1</v>
      </c>
    </row>
    <row r="226" spans="1:2" x14ac:dyDescent="0.25">
      <c r="A226" s="5" t="str">
        <f>'Raw data'!A226</f>
        <v>J09</v>
      </c>
      <c r="B226" s="34">
        <f>IF(SUM('Raw data'!$B$2:$B$385)&gt;4,IF(AND(ISNUMBER('Raw data'!$B226),'Raw data'!$B226&lt;40,'Raw data'!$B226&gt;0),'Raw data'!$B226,40),"")</f>
        <v>12.2</v>
      </c>
    </row>
    <row r="227" spans="1:2" x14ac:dyDescent="0.25">
      <c r="A227" s="5" t="str">
        <f>'Raw data'!A227</f>
        <v>J10</v>
      </c>
      <c r="B227" s="34">
        <f>IF(SUM('Raw data'!$B$2:$B$385)&gt;4,IF(AND(ISNUMBER('Raw data'!$B227),'Raw data'!$B227&lt;40,'Raw data'!$B227&gt;0),'Raw data'!$B227,40),"")</f>
        <v>12.2</v>
      </c>
    </row>
    <row r="228" spans="1:2" x14ac:dyDescent="0.25">
      <c r="A228" s="5" t="str">
        <f>'Raw data'!A228</f>
        <v>J11</v>
      </c>
      <c r="B228" s="34">
        <f>IF(SUM('Raw data'!$B$2:$B$385)&gt;4,IF(AND(ISNUMBER('Raw data'!$B228),'Raw data'!$B228&lt;40,'Raw data'!$B228&gt;0),'Raw data'!$B228,40),"")</f>
        <v>15.6</v>
      </c>
    </row>
    <row r="229" spans="1:2" x14ac:dyDescent="0.25">
      <c r="A229" s="5" t="str">
        <f>'Raw data'!A229</f>
        <v>J12</v>
      </c>
      <c r="B229" s="34">
        <f>IF(SUM('Raw data'!$B$2:$B$385)&gt;4,IF(AND(ISNUMBER('Raw data'!$B229),'Raw data'!$B229&lt;40,'Raw data'!$B229&gt;0),'Raw data'!$B229,40),"")</f>
        <v>15.7</v>
      </c>
    </row>
    <row r="230" spans="1:2" x14ac:dyDescent="0.25">
      <c r="A230" s="5" t="str">
        <f>'Raw data'!A230</f>
        <v>J13</v>
      </c>
      <c r="B230" s="34">
        <f>IF(SUM('Raw data'!$B$2:$B$385)&gt;4,IF(AND(ISNUMBER('Raw data'!$B230),'Raw data'!$B230&lt;40,'Raw data'!$B230&gt;0),'Raw data'!$B230,40),"")</f>
        <v>24</v>
      </c>
    </row>
    <row r="231" spans="1:2" x14ac:dyDescent="0.25">
      <c r="A231" s="5" t="str">
        <f>'Raw data'!A231</f>
        <v>J14</v>
      </c>
      <c r="B231" s="34">
        <f>IF(SUM('Raw data'!$B$2:$B$385)&gt;4,IF(AND(ISNUMBER('Raw data'!$B231),'Raw data'!$B231&lt;40,'Raw data'!$B231&gt;0),'Raw data'!$B231,40),"")</f>
        <v>24.1</v>
      </c>
    </row>
    <row r="232" spans="1:2" x14ac:dyDescent="0.25">
      <c r="A232" s="5" t="str">
        <f>'Raw data'!A232</f>
        <v>J15</v>
      </c>
      <c r="B232" s="34">
        <f>IF(SUM('Raw data'!$B$2:$B$385)&gt;4,IF(AND(ISNUMBER('Raw data'!$B232),'Raw data'!$B232&lt;40,'Raw data'!$B232&gt;0),'Raw data'!$B232,40),"")</f>
        <v>12.2</v>
      </c>
    </row>
    <row r="233" spans="1:2" x14ac:dyDescent="0.25">
      <c r="A233" s="5" t="str">
        <f>'Raw data'!A233</f>
        <v>J16</v>
      </c>
      <c r="B233" s="34">
        <f>IF(SUM('Raw data'!$B$2:$B$385)&gt;4,IF(AND(ISNUMBER('Raw data'!$B233),'Raw data'!$B233&lt;40,'Raw data'!$B233&gt;0),'Raw data'!$B233,40),"")</f>
        <v>12.2</v>
      </c>
    </row>
    <row r="234" spans="1:2" x14ac:dyDescent="0.25">
      <c r="A234" s="5" t="str">
        <f>'Raw data'!A234</f>
        <v>J17</v>
      </c>
      <c r="B234" s="34">
        <f>IF(SUM('Raw data'!$B$2:$B$385)&gt;4,IF(AND(ISNUMBER('Raw data'!$B234),'Raw data'!$B234&lt;40,'Raw data'!$B234&gt;0),'Raw data'!$B234,40),"")</f>
        <v>15.6</v>
      </c>
    </row>
    <row r="235" spans="1:2" x14ac:dyDescent="0.25">
      <c r="A235" s="5" t="str">
        <f>'Raw data'!A235</f>
        <v>J18</v>
      </c>
      <c r="B235" s="34">
        <f>IF(SUM('Raw data'!$B$2:$B$385)&gt;4,IF(AND(ISNUMBER('Raw data'!$B235),'Raw data'!$B235&lt;40,'Raw data'!$B235&gt;0),'Raw data'!$B235,40),"")</f>
        <v>15.7</v>
      </c>
    </row>
    <row r="236" spans="1:2" x14ac:dyDescent="0.25">
      <c r="A236" s="5" t="str">
        <f>'Raw data'!A236</f>
        <v>J19</v>
      </c>
      <c r="B236" s="34">
        <f>IF(SUM('Raw data'!$B$2:$B$385)&gt;4,IF(AND(ISNUMBER('Raw data'!$B236),'Raw data'!$B236&lt;40,'Raw data'!$B236&gt;0),'Raw data'!$B236,40),"")</f>
        <v>24</v>
      </c>
    </row>
    <row r="237" spans="1:2" x14ac:dyDescent="0.25">
      <c r="A237" s="5" t="str">
        <f>'Raw data'!A237</f>
        <v>J20</v>
      </c>
      <c r="B237" s="34">
        <f>IF(SUM('Raw data'!$B$2:$B$385)&gt;4,IF(AND(ISNUMBER('Raw data'!$B237),'Raw data'!$B237&lt;40,'Raw data'!$B237&gt;0),'Raw data'!$B237,40),"")</f>
        <v>24.1</v>
      </c>
    </row>
    <row r="238" spans="1:2" x14ac:dyDescent="0.25">
      <c r="A238" s="5" t="str">
        <f>'Raw data'!A238</f>
        <v>J21</v>
      </c>
      <c r="B238" s="34">
        <f>IF(SUM('Raw data'!$B$2:$B$385)&gt;4,IF(AND(ISNUMBER('Raw data'!$B238),'Raw data'!$B238&lt;40,'Raw data'!$B238&gt;0),'Raw data'!$B238,40),"")</f>
        <v>12.2</v>
      </c>
    </row>
    <row r="239" spans="1:2" x14ac:dyDescent="0.25">
      <c r="A239" s="5" t="str">
        <f>'Raw data'!A239</f>
        <v>J22</v>
      </c>
      <c r="B239" s="34">
        <f>IF(SUM('Raw data'!$B$2:$B$385)&gt;4,IF(AND(ISNUMBER('Raw data'!$B239),'Raw data'!$B239&lt;40,'Raw data'!$B239&gt;0),'Raw data'!$B239,40),"")</f>
        <v>12.2</v>
      </c>
    </row>
    <row r="240" spans="1:2" x14ac:dyDescent="0.25">
      <c r="A240" s="5" t="str">
        <f>'Raw data'!A240</f>
        <v>J23</v>
      </c>
      <c r="B240" s="34">
        <f>IF(SUM('Raw data'!$B$2:$B$385)&gt;4,IF(AND(ISNUMBER('Raw data'!$B240),'Raw data'!$B240&lt;40,'Raw data'!$B240&gt;0),'Raw data'!$B240,40),"")</f>
        <v>15.6</v>
      </c>
    </row>
    <row r="241" spans="1:2" x14ac:dyDescent="0.25">
      <c r="A241" s="5" t="str">
        <f>'Raw data'!A241</f>
        <v>J24</v>
      </c>
      <c r="B241" s="34">
        <f>IF(SUM('Raw data'!$B$2:$B$385)&gt;4,IF(AND(ISNUMBER('Raw data'!$B241),'Raw data'!$B241&lt;40,'Raw data'!$B241&gt;0),'Raw data'!$B241,40),"")</f>
        <v>15.7</v>
      </c>
    </row>
    <row r="242" spans="1:2" x14ac:dyDescent="0.25">
      <c r="A242" s="5" t="str">
        <f>'Raw data'!A242</f>
        <v>K01</v>
      </c>
      <c r="B242" s="34">
        <f>IF(SUM('Raw data'!$B$2:$B$385)&gt;4,IF(AND(ISNUMBER('Raw data'!$B242),'Raw data'!$B242&lt;40,'Raw data'!$B242&gt;0),'Raw data'!$B242,40),"")</f>
        <v>24</v>
      </c>
    </row>
    <row r="243" spans="1:2" x14ac:dyDescent="0.25">
      <c r="A243" s="5" t="str">
        <f>'Raw data'!A243</f>
        <v>K02</v>
      </c>
      <c r="B243" s="34">
        <f>IF(SUM('Raw data'!$B$2:$B$385)&gt;4,IF(AND(ISNUMBER('Raw data'!$B243),'Raw data'!$B243&lt;40,'Raw data'!$B243&gt;0),'Raw data'!$B243,40),"")</f>
        <v>24.1</v>
      </c>
    </row>
    <row r="244" spans="1:2" x14ac:dyDescent="0.25">
      <c r="A244" s="5" t="str">
        <f>'Raw data'!A244</f>
        <v>K03</v>
      </c>
      <c r="B244" s="34">
        <f>IF(SUM('Raw data'!$B$2:$B$385)&gt;4,IF(AND(ISNUMBER('Raw data'!$B244),'Raw data'!$B244&lt;40,'Raw data'!$B244&gt;0),'Raw data'!$B244,40),"")</f>
        <v>12.2</v>
      </c>
    </row>
    <row r="245" spans="1:2" x14ac:dyDescent="0.25">
      <c r="A245" s="5" t="str">
        <f>'Raw data'!A245</f>
        <v>K04</v>
      </c>
      <c r="B245" s="34">
        <f>IF(SUM('Raw data'!$B$2:$B$385)&gt;4,IF(AND(ISNUMBER('Raw data'!$B245),'Raw data'!$B245&lt;40,'Raw data'!$B245&gt;0),'Raw data'!$B245,40),"")</f>
        <v>12.2</v>
      </c>
    </row>
    <row r="246" spans="1:2" x14ac:dyDescent="0.25">
      <c r="A246" s="5" t="str">
        <f>'Raw data'!A246</f>
        <v>K05</v>
      </c>
      <c r="B246" s="34">
        <f>IF(SUM('Raw data'!$B$2:$B$385)&gt;4,IF(AND(ISNUMBER('Raw data'!$B246),'Raw data'!$B246&lt;40,'Raw data'!$B246&gt;0),'Raw data'!$B246,40),"")</f>
        <v>15.6</v>
      </c>
    </row>
    <row r="247" spans="1:2" x14ac:dyDescent="0.25">
      <c r="A247" s="5" t="str">
        <f>'Raw data'!A247</f>
        <v>K06</v>
      </c>
      <c r="B247" s="34">
        <f>IF(SUM('Raw data'!$B$2:$B$385)&gt;4,IF(AND(ISNUMBER('Raw data'!$B247),'Raw data'!$B247&lt;40,'Raw data'!$B247&gt;0),'Raw data'!$B247,40),"")</f>
        <v>15.7</v>
      </c>
    </row>
    <row r="248" spans="1:2" x14ac:dyDescent="0.25">
      <c r="A248" s="5" t="str">
        <f>'Raw data'!A248</f>
        <v>K07</v>
      </c>
      <c r="B248" s="34">
        <f>IF(SUM('Raw data'!$B$2:$B$385)&gt;4,IF(AND(ISNUMBER('Raw data'!$B248),'Raw data'!$B248&lt;40,'Raw data'!$B248&gt;0),'Raw data'!$B248,40),"")</f>
        <v>24</v>
      </c>
    </row>
    <row r="249" spans="1:2" x14ac:dyDescent="0.25">
      <c r="A249" s="5" t="str">
        <f>'Raw data'!A249</f>
        <v>K08</v>
      </c>
      <c r="B249" s="34">
        <f>IF(SUM('Raw data'!$B$2:$B$385)&gt;4,IF(AND(ISNUMBER('Raw data'!$B249),'Raw data'!$B249&lt;40,'Raw data'!$B249&gt;0),'Raw data'!$B249,40),"")</f>
        <v>24.1</v>
      </c>
    </row>
    <row r="250" spans="1:2" x14ac:dyDescent="0.25">
      <c r="A250" s="5" t="str">
        <f>'Raw data'!A250</f>
        <v>K09</v>
      </c>
      <c r="B250" s="34">
        <f>IF(SUM('Raw data'!$B$2:$B$385)&gt;4,IF(AND(ISNUMBER('Raw data'!$B250),'Raw data'!$B250&lt;40,'Raw data'!$B250&gt;0),'Raw data'!$B250,40),"")</f>
        <v>12.2</v>
      </c>
    </row>
    <row r="251" spans="1:2" x14ac:dyDescent="0.25">
      <c r="A251" s="5" t="str">
        <f>'Raw data'!A251</f>
        <v>K10</v>
      </c>
      <c r="B251" s="34">
        <f>IF(SUM('Raw data'!$B$2:$B$385)&gt;4,IF(AND(ISNUMBER('Raw data'!$B251),'Raw data'!$B251&lt;40,'Raw data'!$B251&gt;0),'Raw data'!$B251,40),"")</f>
        <v>12.2</v>
      </c>
    </row>
    <row r="252" spans="1:2" x14ac:dyDescent="0.25">
      <c r="A252" s="5" t="str">
        <f>'Raw data'!A252</f>
        <v>K11</v>
      </c>
      <c r="B252" s="34">
        <f>IF(SUM('Raw data'!$B$2:$B$385)&gt;4,IF(AND(ISNUMBER('Raw data'!$B252),'Raw data'!$B252&lt;40,'Raw data'!$B252&gt;0),'Raw data'!$B252,40),"")</f>
        <v>15.6</v>
      </c>
    </row>
    <row r="253" spans="1:2" x14ac:dyDescent="0.25">
      <c r="A253" s="5" t="str">
        <f>'Raw data'!A253</f>
        <v>K12</v>
      </c>
      <c r="B253" s="34">
        <f>IF(SUM('Raw data'!$B$2:$B$385)&gt;4,IF(AND(ISNUMBER('Raw data'!$B253),'Raw data'!$B253&lt;40,'Raw data'!$B253&gt;0),'Raw data'!$B253,40),"")</f>
        <v>15.7</v>
      </c>
    </row>
    <row r="254" spans="1:2" x14ac:dyDescent="0.25">
      <c r="A254" s="5" t="str">
        <f>'Raw data'!A254</f>
        <v>K13</v>
      </c>
      <c r="B254" s="34">
        <f>IF(SUM('Raw data'!$B$2:$B$385)&gt;4,IF(AND(ISNUMBER('Raw data'!$B254),'Raw data'!$B254&lt;40,'Raw data'!$B254&gt;0),'Raw data'!$B254,40),"")</f>
        <v>24</v>
      </c>
    </row>
    <row r="255" spans="1:2" x14ac:dyDescent="0.25">
      <c r="A255" s="5" t="str">
        <f>'Raw data'!A255</f>
        <v>K14</v>
      </c>
      <c r="B255" s="34">
        <f>IF(SUM('Raw data'!$B$2:$B$385)&gt;4,IF(AND(ISNUMBER('Raw data'!$B255),'Raw data'!$B255&lt;40,'Raw data'!$B255&gt;0),'Raw data'!$B255,40),"")</f>
        <v>24.1</v>
      </c>
    </row>
    <row r="256" spans="1:2" x14ac:dyDescent="0.25">
      <c r="A256" s="5" t="str">
        <f>'Raw data'!A256</f>
        <v>K15</v>
      </c>
      <c r="B256" s="34">
        <f>IF(SUM('Raw data'!$B$2:$B$385)&gt;4,IF(AND(ISNUMBER('Raw data'!$B256),'Raw data'!$B256&lt;40,'Raw data'!$B256&gt;0),'Raw data'!$B256,40),"")</f>
        <v>12.2</v>
      </c>
    </row>
    <row r="257" spans="1:2" x14ac:dyDescent="0.25">
      <c r="A257" s="5" t="str">
        <f>'Raw data'!A257</f>
        <v>K16</v>
      </c>
      <c r="B257" s="34">
        <f>IF(SUM('Raw data'!$B$2:$B$385)&gt;4,IF(AND(ISNUMBER('Raw data'!$B257),'Raw data'!$B257&lt;40,'Raw data'!$B257&gt;0),'Raw data'!$B257,40),"")</f>
        <v>12.2</v>
      </c>
    </row>
    <row r="258" spans="1:2" x14ac:dyDescent="0.25">
      <c r="A258" s="5" t="str">
        <f>'Raw data'!A258</f>
        <v>K17</v>
      </c>
      <c r="B258" s="34">
        <f>IF(SUM('Raw data'!$B$2:$B$385)&gt;4,IF(AND(ISNUMBER('Raw data'!$B258),'Raw data'!$B258&lt;40,'Raw data'!$B258&gt;0),'Raw data'!$B258,40),"")</f>
        <v>15.6</v>
      </c>
    </row>
    <row r="259" spans="1:2" x14ac:dyDescent="0.25">
      <c r="A259" s="5" t="str">
        <f>'Raw data'!A259</f>
        <v>K18</v>
      </c>
      <c r="B259" s="34">
        <f>IF(SUM('Raw data'!$B$2:$B$385)&gt;4,IF(AND(ISNUMBER('Raw data'!$B259),'Raw data'!$B259&lt;40,'Raw data'!$B259&gt;0),'Raw data'!$B259,40),"")</f>
        <v>15.7</v>
      </c>
    </row>
    <row r="260" spans="1:2" x14ac:dyDescent="0.25">
      <c r="A260" s="5" t="str">
        <f>'Raw data'!A260</f>
        <v>K19</v>
      </c>
      <c r="B260" s="34">
        <f>IF(SUM('Raw data'!$B$2:$B$385)&gt;4,IF(AND(ISNUMBER('Raw data'!$B260),'Raw data'!$B260&lt;40,'Raw data'!$B260&gt;0),'Raw data'!$B260,40),"")</f>
        <v>24</v>
      </c>
    </row>
    <row r="261" spans="1:2" x14ac:dyDescent="0.25">
      <c r="A261" s="5" t="str">
        <f>'Raw data'!A261</f>
        <v>K20</v>
      </c>
      <c r="B261" s="34">
        <f>IF(SUM('Raw data'!$B$2:$B$385)&gt;4,IF(AND(ISNUMBER('Raw data'!$B261),'Raw data'!$B261&lt;40,'Raw data'!$B261&gt;0),'Raw data'!$B261,40),"")</f>
        <v>24.1</v>
      </c>
    </row>
    <row r="262" spans="1:2" x14ac:dyDescent="0.25">
      <c r="A262" s="5" t="str">
        <f>'Raw data'!A262</f>
        <v>K21</v>
      </c>
      <c r="B262" s="34">
        <f>IF(SUM('Raw data'!$B$2:$B$385)&gt;4,IF(AND(ISNUMBER('Raw data'!$B262),'Raw data'!$B262&lt;40,'Raw data'!$B262&gt;0),'Raw data'!$B262,40),"")</f>
        <v>12.2</v>
      </c>
    </row>
    <row r="263" spans="1:2" x14ac:dyDescent="0.25">
      <c r="A263" s="5" t="str">
        <f>'Raw data'!A263</f>
        <v>K22</v>
      </c>
      <c r="B263" s="34">
        <f>IF(SUM('Raw data'!$B$2:$B$385)&gt;4,IF(AND(ISNUMBER('Raw data'!$B263),'Raw data'!$B263&lt;40,'Raw data'!$B263&gt;0),'Raw data'!$B263,40),"")</f>
        <v>12.2</v>
      </c>
    </row>
    <row r="264" spans="1:2" x14ac:dyDescent="0.25">
      <c r="A264" s="5" t="str">
        <f>'Raw data'!A264</f>
        <v>K23</v>
      </c>
      <c r="B264" s="34">
        <f>IF(SUM('Raw data'!$B$2:$B$385)&gt;4,IF(AND(ISNUMBER('Raw data'!$B264),'Raw data'!$B264&lt;40,'Raw data'!$B264&gt;0),'Raw data'!$B264,40),"")</f>
        <v>15.6</v>
      </c>
    </row>
    <row r="265" spans="1:2" x14ac:dyDescent="0.25">
      <c r="A265" s="5" t="str">
        <f>'Raw data'!A265</f>
        <v>K24</v>
      </c>
      <c r="B265" s="34">
        <f>IF(SUM('Raw data'!$B$2:$B$385)&gt;4,IF(AND(ISNUMBER('Raw data'!$B265),'Raw data'!$B265&lt;40,'Raw data'!$B265&gt;0),'Raw data'!$B265,40),"")</f>
        <v>15.7</v>
      </c>
    </row>
    <row r="266" spans="1:2" x14ac:dyDescent="0.25">
      <c r="A266" s="5" t="str">
        <f>'Raw data'!A266</f>
        <v>L01</v>
      </c>
      <c r="B266" s="34">
        <f>IF(SUM('Raw data'!$B$2:$B$385)&gt;4,IF(AND(ISNUMBER('Raw data'!$B266),'Raw data'!$B266&lt;40,'Raw data'!$B266&gt;0),'Raw data'!$B266,40),"")</f>
        <v>24</v>
      </c>
    </row>
    <row r="267" spans="1:2" x14ac:dyDescent="0.25">
      <c r="A267" s="5" t="str">
        <f>'Raw data'!A267</f>
        <v>L02</v>
      </c>
      <c r="B267" s="34">
        <f>IF(SUM('Raw data'!$B$2:$B$385)&gt;4,IF(AND(ISNUMBER('Raw data'!$B267),'Raw data'!$B267&lt;40,'Raw data'!$B267&gt;0),'Raw data'!$B267,40),"")</f>
        <v>24.1</v>
      </c>
    </row>
    <row r="268" spans="1:2" x14ac:dyDescent="0.25">
      <c r="A268" s="5" t="str">
        <f>'Raw data'!A268</f>
        <v>L03</v>
      </c>
      <c r="B268" s="34">
        <f>IF(SUM('Raw data'!$B$2:$B$385)&gt;4,IF(AND(ISNUMBER('Raw data'!$B268),'Raw data'!$B268&lt;40,'Raw data'!$B268&gt;0),'Raw data'!$B268,40),"")</f>
        <v>12.2</v>
      </c>
    </row>
    <row r="269" spans="1:2" x14ac:dyDescent="0.25">
      <c r="A269" s="5" t="str">
        <f>'Raw data'!A269</f>
        <v>L04</v>
      </c>
      <c r="B269" s="34">
        <f>IF(SUM('Raw data'!$B$2:$B$385)&gt;4,IF(AND(ISNUMBER('Raw data'!$B269),'Raw data'!$B269&lt;40,'Raw data'!$B269&gt;0),'Raw data'!$B269,40),"")</f>
        <v>12.2</v>
      </c>
    </row>
    <row r="270" spans="1:2" x14ac:dyDescent="0.25">
      <c r="A270" s="5" t="str">
        <f>'Raw data'!A270</f>
        <v>L05</v>
      </c>
      <c r="B270" s="34">
        <f>IF(SUM('Raw data'!$B$2:$B$385)&gt;4,IF(AND(ISNUMBER('Raw data'!$B270),'Raw data'!$B270&lt;40,'Raw data'!$B270&gt;0),'Raw data'!$B270,40),"")</f>
        <v>15.6</v>
      </c>
    </row>
    <row r="271" spans="1:2" x14ac:dyDescent="0.25">
      <c r="A271" s="5" t="str">
        <f>'Raw data'!A271</f>
        <v>L06</v>
      </c>
      <c r="B271" s="34">
        <f>IF(SUM('Raw data'!$B$2:$B$385)&gt;4,IF(AND(ISNUMBER('Raw data'!$B271),'Raw data'!$B271&lt;40,'Raw data'!$B271&gt;0),'Raw data'!$B271,40),"")</f>
        <v>15.7</v>
      </c>
    </row>
    <row r="272" spans="1:2" x14ac:dyDescent="0.25">
      <c r="A272" s="5" t="str">
        <f>'Raw data'!A272</f>
        <v>L07</v>
      </c>
      <c r="B272" s="34">
        <f>IF(SUM('Raw data'!$B$2:$B$385)&gt;4,IF(AND(ISNUMBER('Raw data'!$B272),'Raw data'!$B272&lt;40,'Raw data'!$B272&gt;0),'Raw data'!$B272,40),"")</f>
        <v>24</v>
      </c>
    </row>
    <row r="273" spans="1:2" x14ac:dyDescent="0.25">
      <c r="A273" s="5" t="str">
        <f>'Raw data'!A273</f>
        <v>L08</v>
      </c>
      <c r="B273" s="34">
        <f>IF(SUM('Raw data'!$B$2:$B$385)&gt;4,IF(AND(ISNUMBER('Raw data'!$B273),'Raw data'!$B273&lt;40,'Raw data'!$B273&gt;0),'Raw data'!$B273,40),"")</f>
        <v>24.1</v>
      </c>
    </row>
    <row r="274" spans="1:2" x14ac:dyDescent="0.25">
      <c r="A274" s="5" t="str">
        <f>'Raw data'!A274</f>
        <v>L09</v>
      </c>
      <c r="B274" s="34">
        <f>IF(SUM('Raw data'!$B$2:$B$385)&gt;4,IF(AND(ISNUMBER('Raw data'!$B274),'Raw data'!$B274&lt;40,'Raw data'!$B274&gt;0),'Raw data'!$B274,40),"")</f>
        <v>12.2</v>
      </c>
    </row>
    <row r="275" spans="1:2" x14ac:dyDescent="0.25">
      <c r="A275" s="5" t="str">
        <f>'Raw data'!A275</f>
        <v>L10</v>
      </c>
      <c r="B275" s="34">
        <f>IF(SUM('Raw data'!$B$2:$B$385)&gt;4,IF(AND(ISNUMBER('Raw data'!$B275),'Raw data'!$B275&lt;40,'Raw data'!$B275&gt;0),'Raw data'!$B275,40),"")</f>
        <v>12.2</v>
      </c>
    </row>
    <row r="276" spans="1:2" x14ac:dyDescent="0.25">
      <c r="A276" s="5" t="str">
        <f>'Raw data'!A276</f>
        <v>L11</v>
      </c>
      <c r="B276" s="34">
        <f>IF(SUM('Raw data'!$B$2:$B$385)&gt;4,IF(AND(ISNUMBER('Raw data'!$B276),'Raw data'!$B276&lt;40,'Raw data'!$B276&gt;0),'Raw data'!$B276,40),"")</f>
        <v>15.6</v>
      </c>
    </row>
    <row r="277" spans="1:2" x14ac:dyDescent="0.25">
      <c r="A277" s="5" t="str">
        <f>'Raw data'!A277</f>
        <v>L12</v>
      </c>
      <c r="B277" s="34">
        <f>IF(SUM('Raw data'!$B$2:$B$385)&gt;4,IF(AND(ISNUMBER('Raw data'!$B277),'Raw data'!$B277&lt;40,'Raw data'!$B277&gt;0),'Raw data'!$B277,40),"")</f>
        <v>15.7</v>
      </c>
    </row>
    <row r="278" spans="1:2" x14ac:dyDescent="0.25">
      <c r="A278" s="5" t="str">
        <f>'Raw data'!A278</f>
        <v>L13</v>
      </c>
      <c r="B278" s="34">
        <f>IF(SUM('Raw data'!$B$2:$B$385)&gt;4,IF(AND(ISNUMBER('Raw data'!$B278),'Raw data'!$B278&lt;40,'Raw data'!$B278&gt;0),'Raw data'!$B278,40),"")</f>
        <v>24</v>
      </c>
    </row>
    <row r="279" spans="1:2" x14ac:dyDescent="0.25">
      <c r="A279" s="5" t="str">
        <f>'Raw data'!A279</f>
        <v>L14</v>
      </c>
      <c r="B279" s="34">
        <f>IF(SUM('Raw data'!$B$2:$B$385)&gt;4,IF(AND(ISNUMBER('Raw data'!$B279),'Raw data'!$B279&lt;40,'Raw data'!$B279&gt;0),'Raw data'!$B279,40),"")</f>
        <v>24.1</v>
      </c>
    </row>
    <row r="280" spans="1:2" x14ac:dyDescent="0.25">
      <c r="A280" s="5" t="str">
        <f>'Raw data'!A280</f>
        <v>L15</v>
      </c>
      <c r="B280" s="34">
        <f>IF(SUM('Raw data'!$B$2:$B$385)&gt;4,IF(AND(ISNUMBER('Raw data'!$B280),'Raw data'!$B280&lt;40,'Raw data'!$B280&gt;0),'Raw data'!$B280,40),"")</f>
        <v>12.2</v>
      </c>
    </row>
    <row r="281" spans="1:2" x14ac:dyDescent="0.25">
      <c r="A281" s="5" t="str">
        <f>'Raw data'!A281</f>
        <v>L16</v>
      </c>
      <c r="B281" s="34">
        <f>IF(SUM('Raw data'!$B$2:$B$385)&gt;4,IF(AND(ISNUMBER('Raw data'!$B281),'Raw data'!$B281&lt;40,'Raw data'!$B281&gt;0),'Raw data'!$B281,40),"")</f>
        <v>12.2</v>
      </c>
    </row>
    <row r="282" spans="1:2" x14ac:dyDescent="0.25">
      <c r="A282" s="5" t="str">
        <f>'Raw data'!A282</f>
        <v>L17</v>
      </c>
      <c r="B282" s="34">
        <f>IF(SUM('Raw data'!$B$2:$B$385)&gt;4,IF(AND(ISNUMBER('Raw data'!$B282),'Raw data'!$B282&lt;40,'Raw data'!$B282&gt;0),'Raw data'!$B282,40),"")</f>
        <v>15.6</v>
      </c>
    </row>
    <row r="283" spans="1:2" x14ac:dyDescent="0.25">
      <c r="A283" s="5" t="str">
        <f>'Raw data'!A283</f>
        <v>L18</v>
      </c>
      <c r="B283" s="34">
        <f>IF(SUM('Raw data'!$B$2:$B$385)&gt;4,IF(AND(ISNUMBER('Raw data'!$B283),'Raw data'!$B283&lt;40,'Raw data'!$B283&gt;0),'Raw data'!$B283,40),"")</f>
        <v>15.7</v>
      </c>
    </row>
    <row r="284" spans="1:2" x14ac:dyDescent="0.25">
      <c r="A284" s="5" t="str">
        <f>'Raw data'!A284</f>
        <v>L19</v>
      </c>
      <c r="B284" s="34">
        <f>IF(SUM('Raw data'!$B$2:$B$385)&gt;4,IF(AND(ISNUMBER('Raw data'!$B284),'Raw data'!$B284&lt;40,'Raw data'!$B284&gt;0),'Raw data'!$B284,40),"")</f>
        <v>24</v>
      </c>
    </row>
    <row r="285" spans="1:2" x14ac:dyDescent="0.25">
      <c r="A285" s="5" t="str">
        <f>'Raw data'!A285</f>
        <v>L20</v>
      </c>
      <c r="B285" s="34">
        <f>IF(SUM('Raw data'!$B$2:$B$385)&gt;4,IF(AND(ISNUMBER('Raw data'!$B285),'Raw data'!$B285&lt;40,'Raw data'!$B285&gt;0),'Raw data'!$B285,40),"")</f>
        <v>24.1</v>
      </c>
    </row>
    <row r="286" spans="1:2" x14ac:dyDescent="0.25">
      <c r="A286" s="5" t="str">
        <f>'Raw data'!A286</f>
        <v>L21</v>
      </c>
      <c r="B286" s="34">
        <f>IF(SUM('Raw data'!$B$2:$B$385)&gt;4,IF(AND(ISNUMBER('Raw data'!$B286),'Raw data'!$B286&lt;40,'Raw data'!$B286&gt;0),'Raw data'!$B286,40),"")</f>
        <v>12.2</v>
      </c>
    </row>
    <row r="287" spans="1:2" x14ac:dyDescent="0.25">
      <c r="A287" s="5" t="str">
        <f>'Raw data'!A287</f>
        <v>L22</v>
      </c>
      <c r="B287" s="34">
        <f>IF(SUM('Raw data'!$B$2:$B$385)&gt;4,IF(AND(ISNUMBER('Raw data'!$B287),'Raw data'!$B287&lt;40,'Raw data'!$B287&gt;0),'Raw data'!$B287,40),"")</f>
        <v>12.2</v>
      </c>
    </row>
    <row r="288" spans="1:2" x14ac:dyDescent="0.25">
      <c r="A288" s="5" t="str">
        <f>'Raw data'!A288</f>
        <v>L23</v>
      </c>
      <c r="B288" s="34">
        <f>IF(SUM('Raw data'!$B$2:$B$385)&gt;4,IF(AND(ISNUMBER('Raw data'!$B288),'Raw data'!$B288&lt;40,'Raw data'!$B288&gt;0),'Raw data'!$B288,40),"")</f>
        <v>15.6</v>
      </c>
    </row>
    <row r="289" spans="1:2" x14ac:dyDescent="0.25">
      <c r="A289" s="5" t="str">
        <f>'Raw data'!A289</f>
        <v>L24</v>
      </c>
      <c r="B289" s="34">
        <f>IF(SUM('Raw data'!$B$2:$B$385)&gt;4,IF(AND(ISNUMBER('Raw data'!$B289),'Raw data'!$B289&lt;40,'Raw data'!$B289&gt;0),'Raw data'!$B289,40),"")</f>
        <v>15.7</v>
      </c>
    </row>
    <row r="290" spans="1:2" x14ac:dyDescent="0.25">
      <c r="A290" s="5" t="str">
        <f>'Raw data'!A290</f>
        <v>M01</v>
      </c>
      <c r="B290" s="34">
        <f>IF(SUM('Raw data'!$B$2:$B$385)&gt;4,IF(AND(ISNUMBER('Raw data'!$B290),'Raw data'!$B290&lt;40,'Raw data'!$B290&gt;0),'Raw data'!$B290,40),"")</f>
        <v>24</v>
      </c>
    </row>
    <row r="291" spans="1:2" x14ac:dyDescent="0.25">
      <c r="A291" s="5" t="str">
        <f>'Raw data'!A291</f>
        <v>M02</v>
      </c>
      <c r="B291" s="34">
        <f>IF(SUM('Raw data'!$B$2:$B$385)&gt;4,IF(AND(ISNUMBER('Raw data'!$B291),'Raw data'!$B291&lt;40,'Raw data'!$B291&gt;0),'Raw data'!$B291,40),"")</f>
        <v>24.1</v>
      </c>
    </row>
    <row r="292" spans="1:2" x14ac:dyDescent="0.25">
      <c r="A292" s="5" t="str">
        <f>'Raw data'!A292</f>
        <v>M03</v>
      </c>
      <c r="B292" s="34">
        <f>IF(SUM('Raw data'!$B$2:$B$385)&gt;4,IF(AND(ISNUMBER('Raw data'!$B292),'Raw data'!$B292&lt;40,'Raw data'!$B292&gt;0),'Raw data'!$B292,40),"")</f>
        <v>12.2</v>
      </c>
    </row>
    <row r="293" spans="1:2" x14ac:dyDescent="0.25">
      <c r="A293" s="5" t="str">
        <f>'Raw data'!A293</f>
        <v>M04</v>
      </c>
      <c r="B293" s="34">
        <f>IF(SUM('Raw data'!$B$2:$B$385)&gt;4,IF(AND(ISNUMBER('Raw data'!$B293),'Raw data'!$B293&lt;40,'Raw data'!$B293&gt;0),'Raw data'!$B293,40),"")</f>
        <v>12.2</v>
      </c>
    </row>
    <row r="294" spans="1:2" x14ac:dyDescent="0.25">
      <c r="A294" s="5" t="str">
        <f>'Raw data'!A294</f>
        <v>M05</v>
      </c>
      <c r="B294" s="34">
        <f>IF(SUM('Raw data'!$B$2:$B$385)&gt;4,IF(AND(ISNUMBER('Raw data'!$B294),'Raw data'!$B294&lt;40,'Raw data'!$B294&gt;0),'Raw data'!$B294,40),"")</f>
        <v>15.6</v>
      </c>
    </row>
    <row r="295" spans="1:2" x14ac:dyDescent="0.25">
      <c r="A295" s="5" t="str">
        <f>'Raw data'!A295</f>
        <v>M06</v>
      </c>
      <c r="B295" s="34">
        <f>IF(SUM('Raw data'!$B$2:$B$385)&gt;4,IF(AND(ISNUMBER('Raw data'!$B295),'Raw data'!$B295&lt;40,'Raw data'!$B295&gt;0),'Raw data'!$B295,40),"")</f>
        <v>15.7</v>
      </c>
    </row>
    <row r="296" spans="1:2" x14ac:dyDescent="0.25">
      <c r="A296" s="5" t="str">
        <f>'Raw data'!A296</f>
        <v>M07</v>
      </c>
      <c r="B296" s="34">
        <f>IF(SUM('Raw data'!$B$2:$B$385)&gt;4,IF(AND(ISNUMBER('Raw data'!$B296),'Raw data'!$B296&lt;40,'Raw data'!$B296&gt;0),'Raw data'!$B296,40),"")</f>
        <v>24</v>
      </c>
    </row>
    <row r="297" spans="1:2" x14ac:dyDescent="0.25">
      <c r="A297" s="5" t="str">
        <f>'Raw data'!A297</f>
        <v>M08</v>
      </c>
      <c r="B297" s="34">
        <f>IF(SUM('Raw data'!$B$2:$B$385)&gt;4,IF(AND(ISNUMBER('Raw data'!$B297),'Raw data'!$B297&lt;40,'Raw data'!$B297&gt;0),'Raw data'!$B297,40),"")</f>
        <v>24.1</v>
      </c>
    </row>
    <row r="298" spans="1:2" x14ac:dyDescent="0.25">
      <c r="A298" s="5" t="str">
        <f>'Raw data'!A298</f>
        <v>M09</v>
      </c>
      <c r="B298" s="34">
        <f>IF(SUM('Raw data'!$B$2:$B$385)&gt;4,IF(AND(ISNUMBER('Raw data'!$B298),'Raw data'!$B298&lt;40,'Raw data'!$B298&gt;0),'Raw data'!$B298,40),"")</f>
        <v>12.2</v>
      </c>
    </row>
    <row r="299" spans="1:2" x14ac:dyDescent="0.25">
      <c r="A299" s="5" t="str">
        <f>'Raw data'!A299</f>
        <v>M10</v>
      </c>
      <c r="B299" s="34">
        <f>IF(SUM('Raw data'!$B$2:$B$385)&gt;4,IF(AND(ISNUMBER('Raw data'!$B299),'Raw data'!$B299&lt;40,'Raw data'!$B299&gt;0),'Raw data'!$B299,40),"")</f>
        <v>12.2</v>
      </c>
    </row>
    <row r="300" spans="1:2" x14ac:dyDescent="0.25">
      <c r="A300" s="5" t="str">
        <f>'Raw data'!A300</f>
        <v>M11</v>
      </c>
      <c r="B300" s="34">
        <f>IF(SUM('Raw data'!$B$2:$B$385)&gt;4,IF(AND(ISNUMBER('Raw data'!$B300),'Raw data'!$B300&lt;40,'Raw data'!$B300&gt;0),'Raw data'!$B300,40),"")</f>
        <v>15.6</v>
      </c>
    </row>
    <row r="301" spans="1:2" x14ac:dyDescent="0.25">
      <c r="A301" s="5" t="str">
        <f>'Raw data'!A301</f>
        <v>M12</v>
      </c>
      <c r="B301" s="34">
        <f>IF(SUM('Raw data'!$B$2:$B$385)&gt;4,IF(AND(ISNUMBER('Raw data'!$B301),'Raw data'!$B301&lt;40,'Raw data'!$B301&gt;0),'Raw data'!$B301,40),"")</f>
        <v>15.7</v>
      </c>
    </row>
    <row r="302" spans="1:2" x14ac:dyDescent="0.25">
      <c r="A302" s="5" t="str">
        <f>'Raw data'!A302</f>
        <v>M13</v>
      </c>
      <c r="B302" s="34">
        <f>IF(SUM('Raw data'!$B$2:$B$385)&gt;4,IF(AND(ISNUMBER('Raw data'!$B302),'Raw data'!$B302&lt;40,'Raw data'!$B302&gt;0),'Raw data'!$B302,40),"")</f>
        <v>24</v>
      </c>
    </row>
    <row r="303" spans="1:2" x14ac:dyDescent="0.25">
      <c r="A303" s="5" t="str">
        <f>'Raw data'!A303</f>
        <v>M14</v>
      </c>
      <c r="B303" s="34">
        <f>IF(SUM('Raw data'!$B$2:$B$385)&gt;4,IF(AND(ISNUMBER('Raw data'!$B303),'Raw data'!$B303&lt;40,'Raw data'!$B303&gt;0),'Raw data'!$B303,40),"")</f>
        <v>24.1</v>
      </c>
    </row>
    <row r="304" spans="1:2" x14ac:dyDescent="0.25">
      <c r="A304" s="5" t="str">
        <f>'Raw data'!A304</f>
        <v>M15</v>
      </c>
      <c r="B304" s="34">
        <f>IF(SUM('Raw data'!$B$2:$B$385)&gt;4,IF(AND(ISNUMBER('Raw data'!$B304),'Raw data'!$B304&lt;40,'Raw data'!$B304&gt;0),'Raw data'!$B304,40),"")</f>
        <v>12.2</v>
      </c>
    </row>
    <row r="305" spans="1:2" x14ac:dyDescent="0.25">
      <c r="A305" s="5" t="str">
        <f>'Raw data'!A305</f>
        <v>M16</v>
      </c>
      <c r="B305" s="34">
        <f>IF(SUM('Raw data'!$B$2:$B$385)&gt;4,IF(AND(ISNUMBER('Raw data'!$B305),'Raw data'!$B305&lt;40,'Raw data'!$B305&gt;0),'Raw data'!$B305,40),"")</f>
        <v>12.2</v>
      </c>
    </row>
    <row r="306" spans="1:2" x14ac:dyDescent="0.25">
      <c r="A306" s="5" t="str">
        <f>'Raw data'!A306</f>
        <v>M17</v>
      </c>
      <c r="B306" s="34">
        <f>IF(SUM('Raw data'!$B$2:$B$385)&gt;4,IF(AND(ISNUMBER('Raw data'!$B306),'Raw data'!$B306&lt;40,'Raw data'!$B306&gt;0),'Raw data'!$B306,40),"")</f>
        <v>15.6</v>
      </c>
    </row>
    <row r="307" spans="1:2" x14ac:dyDescent="0.25">
      <c r="A307" s="5" t="str">
        <f>'Raw data'!A307</f>
        <v>M18</v>
      </c>
      <c r="B307" s="34">
        <f>IF(SUM('Raw data'!$B$2:$B$385)&gt;4,IF(AND(ISNUMBER('Raw data'!$B307),'Raw data'!$B307&lt;40,'Raw data'!$B307&gt;0),'Raw data'!$B307,40),"")</f>
        <v>15.7</v>
      </c>
    </row>
    <row r="308" spans="1:2" x14ac:dyDescent="0.25">
      <c r="A308" s="5" t="str">
        <f>'Raw data'!A308</f>
        <v>M19</v>
      </c>
      <c r="B308" s="34">
        <f>IF(SUM('Raw data'!$B$2:$B$385)&gt;4,IF(AND(ISNUMBER('Raw data'!$B308),'Raw data'!$B308&lt;40,'Raw data'!$B308&gt;0),'Raw data'!$B308,40),"")</f>
        <v>24</v>
      </c>
    </row>
    <row r="309" spans="1:2" x14ac:dyDescent="0.25">
      <c r="A309" s="5" t="str">
        <f>'Raw data'!A309</f>
        <v>M20</v>
      </c>
      <c r="B309" s="34">
        <f>IF(SUM('Raw data'!$B$2:$B$385)&gt;4,IF(AND(ISNUMBER('Raw data'!$B309),'Raw data'!$B309&lt;40,'Raw data'!$B309&gt;0),'Raw data'!$B309,40),"")</f>
        <v>24.1</v>
      </c>
    </row>
    <row r="310" spans="1:2" x14ac:dyDescent="0.25">
      <c r="A310" s="5" t="str">
        <f>'Raw data'!A310</f>
        <v>M21</v>
      </c>
      <c r="B310" s="34">
        <f>IF(SUM('Raw data'!$B$2:$B$385)&gt;4,IF(AND(ISNUMBER('Raw data'!$B310),'Raw data'!$B310&lt;40,'Raw data'!$B310&gt;0),'Raw data'!$B310,40),"")</f>
        <v>12.2</v>
      </c>
    </row>
    <row r="311" spans="1:2" x14ac:dyDescent="0.25">
      <c r="A311" s="5" t="str">
        <f>'Raw data'!A311</f>
        <v>M22</v>
      </c>
      <c r="B311" s="34">
        <f>IF(SUM('Raw data'!$B$2:$B$385)&gt;4,IF(AND(ISNUMBER('Raw data'!$B311),'Raw data'!$B311&lt;40,'Raw data'!$B311&gt;0),'Raw data'!$B311,40),"")</f>
        <v>12.2</v>
      </c>
    </row>
    <row r="312" spans="1:2" x14ac:dyDescent="0.25">
      <c r="A312" s="5" t="str">
        <f>'Raw data'!A312</f>
        <v>M23</v>
      </c>
      <c r="B312" s="34">
        <f>IF(SUM('Raw data'!$B$2:$B$385)&gt;4,IF(AND(ISNUMBER('Raw data'!$B312),'Raw data'!$B312&lt;40,'Raw data'!$B312&gt;0),'Raw data'!$B312,40),"")</f>
        <v>15.6</v>
      </c>
    </row>
    <row r="313" spans="1:2" x14ac:dyDescent="0.25">
      <c r="A313" s="5" t="str">
        <f>'Raw data'!A313</f>
        <v>M24</v>
      </c>
      <c r="B313" s="34">
        <f>IF(SUM('Raw data'!$B$2:$B$385)&gt;4,IF(AND(ISNUMBER('Raw data'!$B313),'Raw data'!$B313&lt;40,'Raw data'!$B313&gt;0),'Raw data'!$B313,40),"")</f>
        <v>15.7</v>
      </c>
    </row>
    <row r="314" spans="1:2" x14ac:dyDescent="0.25">
      <c r="A314" s="5" t="str">
        <f>'Raw data'!A314</f>
        <v>N01</v>
      </c>
      <c r="B314" s="34">
        <f>IF(SUM('Raw data'!$B$2:$B$385)&gt;4,IF(AND(ISNUMBER('Raw data'!$B314),'Raw data'!$B314&lt;40,'Raw data'!$B314&gt;0),'Raw data'!$B314,40),"")</f>
        <v>24</v>
      </c>
    </row>
    <row r="315" spans="1:2" x14ac:dyDescent="0.25">
      <c r="A315" s="5" t="str">
        <f>'Raw data'!A315</f>
        <v>N02</v>
      </c>
      <c r="B315" s="34">
        <f>IF(SUM('Raw data'!$B$2:$B$385)&gt;4,IF(AND(ISNUMBER('Raw data'!$B315),'Raw data'!$B315&lt;40,'Raw data'!$B315&gt;0),'Raw data'!$B315,40),"")</f>
        <v>24.1</v>
      </c>
    </row>
    <row r="316" spans="1:2" x14ac:dyDescent="0.25">
      <c r="A316" s="5" t="str">
        <f>'Raw data'!A316</f>
        <v>N03</v>
      </c>
      <c r="B316" s="34">
        <f>IF(SUM('Raw data'!$B$2:$B$385)&gt;4,IF(AND(ISNUMBER('Raw data'!$B316),'Raw data'!$B316&lt;40,'Raw data'!$B316&gt;0),'Raw data'!$B316,40),"")</f>
        <v>12.2</v>
      </c>
    </row>
    <row r="317" spans="1:2" x14ac:dyDescent="0.25">
      <c r="A317" s="5" t="str">
        <f>'Raw data'!A317</f>
        <v>N04</v>
      </c>
      <c r="B317" s="34">
        <f>IF(SUM('Raw data'!$B$2:$B$385)&gt;4,IF(AND(ISNUMBER('Raw data'!$B317),'Raw data'!$B317&lt;40,'Raw data'!$B317&gt;0),'Raw data'!$B317,40),"")</f>
        <v>12.2</v>
      </c>
    </row>
    <row r="318" spans="1:2" x14ac:dyDescent="0.25">
      <c r="A318" s="5" t="str">
        <f>'Raw data'!A318</f>
        <v>N05</v>
      </c>
      <c r="B318" s="34">
        <f>IF(SUM('Raw data'!$B$2:$B$385)&gt;4,IF(AND(ISNUMBER('Raw data'!$B318),'Raw data'!$B318&lt;40,'Raw data'!$B318&gt;0),'Raw data'!$B318,40),"")</f>
        <v>15.6</v>
      </c>
    </row>
    <row r="319" spans="1:2" x14ac:dyDescent="0.25">
      <c r="A319" s="5" t="str">
        <f>'Raw data'!A319</f>
        <v>N06</v>
      </c>
      <c r="B319" s="34">
        <f>IF(SUM('Raw data'!$B$2:$B$385)&gt;4,IF(AND(ISNUMBER('Raw data'!$B319),'Raw data'!$B319&lt;40,'Raw data'!$B319&gt;0),'Raw data'!$B319,40),"")</f>
        <v>15.7</v>
      </c>
    </row>
    <row r="320" spans="1:2" x14ac:dyDescent="0.25">
      <c r="A320" s="5" t="str">
        <f>'Raw data'!A320</f>
        <v>N07</v>
      </c>
      <c r="B320" s="34">
        <f>IF(SUM('Raw data'!$B$2:$B$385)&gt;4,IF(AND(ISNUMBER('Raw data'!$B320),'Raw data'!$B320&lt;40,'Raw data'!$B320&gt;0),'Raw data'!$B320,40),"")</f>
        <v>24</v>
      </c>
    </row>
    <row r="321" spans="1:2" x14ac:dyDescent="0.25">
      <c r="A321" s="5" t="str">
        <f>'Raw data'!A321</f>
        <v>N08</v>
      </c>
      <c r="B321" s="34">
        <f>IF(SUM('Raw data'!$B$2:$B$385)&gt;4,IF(AND(ISNUMBER('Raw data'!$B321),'Raw data'!$B321&lt;40,'Raw data'!$B321&gt;0),'Raw data'!$B321,40),"")</f>
        <v>24.1</v>
      </c>
    </row>
    <row r="322" spans="1:2" x14ac:dyDescent="0.25">
      <c r="A322" s="5" t="str">
        <f>'Raw data'!A322</f>
        <v>N09</v>
      </c>
      <c r="B322" s="34">
        <f>IF(SUM('Raw data'!$B$2:$B$385)&gt;4,IF(AND(ISNUMBER('Raw data'!$B322),'Raw data'!$B322&lt;40,'Raw data'!$B322&gt;0),'Raw data'!$B322,40),"")</f>
        <v>12.2</v>
      </c>
    </row>
    <row r="323" spans="1:2" x14ac:dyDescent="0.25">
      <c r="A323" s="5" t="str">
        <f>'Raw data'!A323</f>
        <v>N10</v>
      </c>
      <c r="B323" s="34">
        <f>IF(SUM('Raw data'!$B$2:$B$385)&gt;4,IF(AND(ISNUMBER('Raw data'!$B323),'Raw data'!$B323&lt;40,'Raw data'!$B323&gt;0),'Raw data'!$B323,40),"")</f>
        <v>12.2</v>
      </c>
    </row>
    <row r="324" spans="1:2" x14ac:dyDescent="0.25">
      <c r="A324" s="5" t="str">
        <f>'Raw data'!A324</f>
        <v>N11</v>
      </c>
      <c r="B324" s="34">
        <f>IF(SUM('Raw data'!$B$2:$B$385)&gt;4,IF(AND(ISNUMBER('Raw data'!$B324),'Raw data'!$B324&lt;40,'Raw data'!$B324&gt;0),'Raw data'!$B324,40),"")</f>
        <v>15.6</v>
      </c>
    </row>
    <row r="325" spans="1:2" x14ac:dyDescent="0.25">
      <c r="A325" s="5" t="str">
        <f>'Raw data'!A325</f>
        <v>N12</v>
      </c>
      <c r="B325" s="34">
        <f>IF(SUM('Raw data'!$B$2:$B$385)&gt;4,IF(AND(ISNUMBER('Raw data'!$B325),'Raw data'!$B325&lt;40,'Raw data'!$B325&gt;0),'Raw data'!$B325,40),"")</f>
        <v>15.7</v>
      </c>
    </row>
    <row r="326" spans="1:2" x14ac:dyDescent="0.25">
      <c r="A326" s="5" t="str">
        <f>'Raw data'!A326</f>
        <v>N13</v>
      </c>
      <c r="B326" s="34">
        <f>IF(SUM('Raw data'!$B$2:$B$385)&gt;4,IF(AND(ISNUMBER('Raw data'!$B326),'Raw data'!$B326&lt;40,'Raw data'!$B326&gt;0),'Raw data'!$B326,40),"")</f>
        <v>24</v>
      </c>
    </row>
    <row r="327" spans="1:2" x14ac:dyDescent="0.25">
      <c r="A327" s="5" t="str">
        <f>'Raw data'!A327</f>
        <v>N14</v>
      </c>
      <c r="B327" s="34">
        <f>IF(SUM('Raw data'!$B$2:$B$385)&gt;4,IF(AND(ISNUMBER('Raw data'!$B327),'Raw data'!$B327&lt;40,'Raw data'!$B327&gt;0),'Raw data'!$B327,40),"")</f>
        <v>24.1</v>
      </c>
    </row>
    <row r="328" spans="1:2" x14ac:dyDescent="0.25">
      <c r="A328" s="5" t="str">
        <f>'Raw data'!A328</f>
        <v>N15</v>
      </c>
      <c r="B328" s="34">
        <f>IF(SUM('Raw data'!$B$2:$B$385)&gt;4,IF(AND(ISNUMBER('Raw data'!$B328),'Raw data'!$B328&lt;40,'Raw data'!$B328&gt;0),'Raw data'!$B328,40),"")</f>
        <v>12.2</v>
      </c>
    </row>
    <row r="329" spans="1:2" x14ac:dyDescent="0.25">
      <c r="A329" s="5" t="str">
        <f>'Raw data'!A329</f>
        <v>N16</v>
      </c>
      <c r="B329" s="34">
        <f>IF(SUM('Raw data'!$B$2:$B$385)&gt;4,IF(AND(ISNUMBER('Raw data'!$B329),'Raw data'!$B329&lt;40,'Raw data'!$B329&gt;0),'Raw data'!$B329,40),"")</f>
        <v>12.2</v>
      </c>
    </row>
    <row r="330" spans="1:2" x14ac:dyDescent="0.25">
      <c r="A330" s="5" t="str">
        <f>'Raw data'!A330</f>
        <v>N17</v>
      </c>
      <c r="B330" s="34">
        <f>IF(SUM('Raw data'!$B$2:$B$385)&gt;4,IF(AND(ISNUMBER('Raw data'!$B330),'Raw data'!$B330&lt;40,'Raw data'!$B330&gt;0),'Raw data'!$B330,40),"")</f>
        <v>15.6</v>
      </c>
    </row>
    <row r="331" spans="1:2" x14ac:dyDescent="0.25">
      <c r="A331" s="5" t="str">
        <f>'Raw data'!A331</f>
        <v>N18</v>
      </c>
      <c r="B331" s="34">
        <f>IF(SUM('Raw data'!$B$2:$B$385)&gt;4,IF(AND(ISNUMBER('Raw data'!$B331),'Raw data'!$B331&lt;40,'Raw data'!$B331&gt;0),'Raw data'!$B331,40),"")</f>
        <v>15.7</v>
      </c>
    </row>
    <row r="332" spans="1:2" x14ac:dyDescent="0.25">
      <c r="A332" s="5" t="str">
        <f>'Raw data'!A332</f>
        <v>N19</v>
      </c>
      <c r="B332" s="34">
        <f>IF(SUM('Raw data'!$B$2:$B$385)&gt;4,IF(AND(ISNUMBER('Raw data'!$B332),'Raw data'!$B332&lt;40,'Raw data'!$B332&gt;0),'Raw data'!$B332,40),"")</f>
        <v>24</v>
      </c>
    </row>
    <row r="333" spans="1:2" x14ac:dyDescent="0.25">
      <c r="A333" s="5" t="str">
        <f>'Raw data'!A333</f>
        <v>N20</v>
      </c>
      <c r="B333" s="34">
        <f>IF(SUM('Raw data'!$B$2:$B$385)&gt;4,IF(AND(ISNUMBER('Raw data'!$B333),'Raw data'!$B333&lt;40,'Raw data'!$B333&gt;0),'Raw data'!$B333,40),"")</f>
        <v>24.1</v>
      </c>
    </row>
    <row r="334" spans="1:2" x14ac:dyDescent="0.25">
      <c r="A334" s="5" t="str">
        <f>'Raw data'!A334</f>
        <v>N21</v>
      </c>
      <c r="B334" s="34">
        <f>IF(SUM('Raw data'!$B$2:$B$385)&gt;4,IF(AND(ISNUMBER('Raw data'!$B334),'Raw data'!$B334&lt;40,'Raw data'!$B334&gt;0),'Raw data'!$B334,40),"")</f>
        <v>12.2</v>
      </c>
    </row>
    <row r="335" spans="1:2" x14ac:dyDescent="0.25">
      <c r="A335" s="5" t="str">
        <f>'Raw data'!A335</f>
        <v>N22</v>
      </c>
      <c r="B335" s="34">
        <f>IF(SUM('Raw data'!$B$2:$B$385)&gt;4,IF(AND(ISNUMBER('Raw data'!$B335),'Raw data'!$B335&lt;40,'Raw data'!$B335&gt;0),'Raw data'!$B335,40),"")</f>
        <v>12.2</v>
      </c>
    </row>
    <row r="336" spans="1:2" x14ac:dyDescent="0.25">
      <c r="A336" s="5" t="str">
        <f>'Raw data'!A336</f>
        <v>N23</v>
      </c>
      <c r="B336" s="34">
        <f>IF(SUM('Raw data'!$B$2:$B$385)&gt;4,IF(AND(ISNUMBER('Raw data'!$B336),'Raw data'!$B336&lt;40,'Raw data'!$B336&gt;0),'Raw data'!$B336,40),"")</f>
        <v>15.6</v>
      </c>
    </row>
    <row r="337" spans="1:2" x14ac:dyDescent="0.25">
      <c r="A337" s="5" t="str">
        <f>'Raw data'!A337</f>
        <v>N24</v>
      </c>
      <c r="B337" s="34">
        <f>IF(SUM('Raw data'!$B$2:$B$385)&gt;4,IF(AND(ISNUMBER('Raw data'!$B337),'Raw data'!$B337&lt;40,'Raw data'!$B337&gt;0),'Raw data'!$B337,40),"")</f>
        <v>15.7</v>
      </c>
    </row>
    <row r="338" spans="1:2" x14ac:dyDescent="0.25">
      <c r="A338" s="5" t="str">
        <f>'Raw data'!A338</f>
        <v>O01</v>
      </c>
      <c r="B338" s="34">
        <f>IF(SUM('Raw data'!$B$2:$B$385)&gt;4,IF(AND(ISNUMBER('Raw data'!$B338),'Raw data'!$B338&lt;40,'Raw data'!$B338&gt;0),'Raw data'!$B338,40),"")</f>
        <v>24</v>
      </c>
    </row>
    <row r="339" spans="1:2" x14ac:dyDescent="0.25">
      <c r="A339" s="5" t="str">
        <f>'Raw data'!A339</f>
        <v>O02</v>
      </c>
      <c r="B339" s="34">
        <f>IF(SUM('Raw data'!$B$2:$B$385)&gt;4,IF(AND(ISNUMBER('Raw data'!$B339),'Raw data'!$B339&lt;40,'Raw data'!$B339&gt;0),'Raw data'!$B339,40),"")</f>
        <v>24.1</v>
      </c>
    </row>
    <row r="340" spans="1:2" x14ac:dyDescent="0.25">
      <c r="A340" s="5" t="str">
        <f>'Raw data'!A340</f>
        <v>O03</v>
      </c>
      <c r="B340" s="34">
        <f>IF(SUM('Raw data'!$B$2:$B$385)&gt;4,IF(AND(ISNUMBER('Raw data'!$B340),'Raw data'!$B340&lt;40,'Raw data'!$B340&gt;0),'Raw data'!$B340,40),"")</f>
        <v>12.2</v>
      </c>
    </row>
    <row r="341" spans="1:2" x14ac:dyDescent="0.25">
      <c r="A341" s="5" t="str">
        <f>'Raw data'!A341</f>
        <v>O04</v>
      </c>
      <c r="B341" s="34">
        <f>IF(SUM('Raw data'!$B$2:$B$385)&gt;4,IF(AND(ISNUMBER('Raw data'!$B341),'Raw data'!$B341&lt;40,'Raw data'!$B341&gt;0),'Raw data'!$B341,40),"")</f>
        <v>12.2</v>
      </c>
    </row>
    <row r="342" spans="1:2" x14ac:dyDescent="0.25">
      <c r="A342" s="5" t="str">
        <f>'Raw data'!A342</f>
        <v>O05</v>
      </c>
      <c r="B342" s="34">
        <f>IF(SUM('Raw data'!$B$2:$B$385)&gt;4,IF(AND(ISNUMBER('Raw data'!$B342),'Raw data'!$B342&lt;40,'Raw data'!$B342&gt;0),'Raw data'!$B342,40),"")</f>
        <v>15.6</v>
      </c>
    </row>
    <row r="343" spans="1:2" x14ac:dyDescent="0.25">
      <c r="A343" s="5" t="str">
        <f>'Raw data'!A343</f>
        <v>O06</v>
      </c>
      <c r="B343" s="34">
        <f>IF(SUM('Raw data'!$B$2:$B$385)&gt;4,IF(AND(ISNUMBER('Raw data'!$B343),'Raw data'!$B343&lt;40,'Raw data'!$B343&gt;0),'Raw data'!$B343,40),"")</f>
        <v>15.7</v>
      </c>
    </row>
    <row r="344" spans="1:2" x14ac:dyDescent="0.25">
      <c r="A344" s="5" t="str">
        <f>'Raw data'!A344</f>
        <v>O07</v>
      </c>
      <c r="B344" s="34">
        <f>IF(SUM('Raw data'!$B$2:$B$385)&gt;4,IF(AND(ISNUMBER('Raw data'!$B344),'Raw data'!$B344&lt;40,'Raw data'!$B344&gt;0),'Raw data'!$B344,40),"")</f>
        <v>24</v>
      </c>
    </row>
    <row r="345" spans="1:2" x14ac:dyDescent="0.25">
      <c r="A345" s="5" t="str">
        <f>'Raw data'!A345</f>
        <v>O08</v>
      </c>
      <c r="B345" s="34">
        <f>IF(SUM('Raw data'!$B$2:$B$385)&gt;4,IF(AND(ISNUMBER('Raw data'!$B345),'Raw data'!$B345&lt;40,'Raw data'!$B345&gt;0),'Raw data'!$B345,40),"")</f>
        <v>24.1</v>
      </c>
    </row>
    <row r="346" spans="1:2" x14ac:dyDescent="0.25">
      <c r="A346" s="5" t="str">
        <f>'Raw data'!A346</f>
        <v>O09</v>
      </c>
      <c r="B346" s="34">
        <f>IF(SUM('Raw data'!$B$2:$B$385)&gt;4,IF(AND(ISNUMBER('Raw data'!$B346),'Raw data'!$B346&lt;40,'Raw data'!$B346&gt;0),'Raw data'!$B346,40),"")</f>
        <v>12.2</v>
      </c>
    </row>
    <row r="347" spans="1:2" x14ac:dyDescent="0.25">
      <c r="A347" s="5" t="str">
        <f>'Raw data'!A347</f>
        <v>O10</v>
      </c>
      <c r="B347" s="34">
        <f>IF(SUM('Raw data'!$B$2:$B$385)&gt;4,IF(AND(ISNUMBER('Raw data'!$B347),'Raw data'!$B347&lt;40,'Raw data'!$B347&gt;0),'Raw data'!$B347,40),"")</f>
        <v>12.2</v>
      </c>
    </row>
    <row r="348" spans="1:2" x14ac:dyDescent="0.25">
      <c r="A348" s="5" t="str">
        <f>'Raw data'!A348</f>
        <v>O11</v>
      </c>
      <c r="B348" s="34">
        <f>IF(SUM('Raw data'!$B$2:$B$385)&gt;4,IF(AND(ISNUMBER('Raw data'!$B348),'Raw data'!$B348&lt;40,'Raw data'!$B348&gt;0),'Raw data'!$B348,40),"")</f>
        <v>15.6</v>
      </c>
    </row>
    <row r="349" spans="1:2" x14ac:dyDescent="0.25">
      <c r="A349" s="5" t="str">
        <f>'Raw data'!A349</f>
        <v>O12</v>
      </c>
      <c r="B349" s="34">
        <f>IF(SUM('Raw data'!$B$2:$B$385)&gt;4,IF(AND(ISNUMBER('Raw data'!$B349),'Raw data'!$B349&lt;40,'Raw data'!$B349&gt;0),'Raw data'!$B349,40),"")</f>
        <v>15.7</v>
      </c>
    </row>
    <row r="350" spans="1:2" x14ac:dyDescent="0.25">
      <c r="A350" s="5" t="str">
        <f>'Raw data'!A350</f>
        <v>O13</v>
      </c>
      <c r="B350" s="34">
        <f>IF(SUM('Raw data'!$B$2:$B$385)&gt;4,IF(AND(ISNUMBER('Raw data'!$B350),'Raw data'!$B350&lt;40,'Raw data'!$B350&gt;0),'Raw data'!$B350,40),"")</f>
        <v>24</v>
      </c>
    </row>
    <row r="351" spans="1:2" x14ac:dyDescent="0.25">
      <c r="A351" s="5" t="str">
        <f>'Raw data'!A351</f>
        <v>O14</v>
      </c>
      <c r="B351" s="34">
        <f>IF(SUM('Raw data'!$B$2:$B$385)&gt;4,IF(AND(ISNUMBER('Raw data'!$B351),'Raw data'!$B351&lt;40,'Raw data'!$B351&gt;0),'Raw data'!$B351,40),"")</f>
        <v>24.1</v>
      </c>
    </row>
    <row r="352" spans="1:2" x14ac:dyDescent="0.25">
      <c r="A352" s="5" t="str">
        <f>'Raw data'!A352</f>
        <v>O15</v>
      </c>
      <c r="B352" s="34">
        <f>IF(SUM('Raw data'!$B$2:$B$385)&gt;4,IF(AND(ISNUMBER('Raw data'!$B352),'Raw data'!$B352&lt;40,'Raw data'!$B352&gt;0),'Raw data'!$B352,40),"")</f>
        <v>12.2</v>
      </c>
    </row>
    <row r="353" spans="1:2" x14ac:dyDescent="0.25">
      <c r="A353" s="5" t="str">
        <f>'Raw data'!A353</f>
        <v>O16</v>
      </c>
      <c r="B353" s="34">
        <f>IF(SUM('Raw data'!$B$2:$B$385)&gt;4,IF(AND(ISNUMBER('Raw data'!$B353),'Raw data'!$B353&lt;40,'Raw data'!$B353&gt;0),'Raw data'!$B353,40),"")</f>
        <v>12.2</v>
      </c>
    </row>
    <row r="354" spans="1:2" x14ac:dyDescent="0.25">
      <c r="A354" s="5" t="str">
        <f>'Raw data'!A354</f>
        <v>O17</v>
      </c>
      <c r="B354" s="34">
        <f>IF(SUM('Raw data'!$B$2:$B$385)&gt;4,IF(AND(ISNUMBER('Raw data'!$B354),'Raw data'!$B354&lt;40,'Raw data'!$B354&gt;0),'Raw data'!$B354,40),"")</f>
        <v>15.6</v>
      </c>
    </row>
    <row r="355" spans="1:2" x14ac:dyDescent="0.25">
      <c r="A355" s="5" t="str">
        <f>'Raw data'!A355</f>
        <v>O18</v>
      </c>
      <c r="B355" s="34">
        <f>IF(SUM('Raw data'!$B$2:$B$385)&gt;4,IF(AND(ISNUMBER('Raw data'!$B355),'Raw data'!$B355&lt;40,'Raw data'!$B355&gt;0),'Raw data'!$B355,40),"")</f>
        <v>15.7</v>
      </c>
    </row>
    <row r="356" spans="1:2" x14ac:dyDescent="0.25">
      <c r="A356" s="5" t="str">
        <f>'Raw data'!A356</f>
        <v>O19</v>
      </c>
      <c r="B356" s="34">
        <f>IF(SUM('Raw data'!$B$2:$B$385)&gt;4,IF(AND(ISNUMBER('Raw data'!$B356),'Raw data'!$B356&lt;40,'Raw data'!$B356&gt;0),'Raw data'!$B356,40),"")</f>
        <v>24</v>
      </c>
    </row>
    <row r="357" spans="1:2" x14ac:dyDescent="0.25">
      <c r="A357" s="5" t="str">
        <f>'Raw data'!A357</f>
        <v>O20</v>
      </c>
      <c r="B357" s="34">
        <f>IF(SUM('Raw data'!$B$2:$B$385)&gt;4,IF(AND(ISNUMBER('Raw data'!$B357),'Raw data'!$B357&lt;40,'Raw data'!$B357&gt;0),'Raw data'!$B357,40),"")</f>
        <v>24.1</v>
      </c>
    </row>
    <row r="358" spans="1:2" x14ac:dyDescent="0.25">
      <c r="A358" s="5" t="str">
        <f>'Raw data'!A358</f>
        <v>O21</v>
      </c>
      <c r="B358" s="34">
        <f>IF(SUM('Raw data'!$B$2:$B$385)&gt;4,IF(AND(ISNUMBER('Raw data'!$B358),'Raw data'!$B358&lt;40,'Raw data'!$B358&gt;0),'Raw data'!$B358,40),"")</f>
        <v>12.2</v>
      </c>
    </row>
    <row r="359" spans="1:2" x14ac:dyDescent="0.25">
      <c r="A359" s="5" t="str">
        <f>'Raw data'!A359</f>
        <v>O22</v>
      </c>
      <c r="B359" s="34">
        <f>IF(SUM('Raw data'!$B$2:$B$385)&gt;4,IF(AND(ISNUMBER('Raw data'!$B359),'Raw data'!$B359&lt;40,'Raw data'!$B359&gt;0),'Raw data'!$B359,40),"")</f>
        <v>12.2</v>
      </c>
    </row>
    <row r="360" spans="1:2" x14ac:dyDescent="0.25">
      <c r="A360" s="5" t="str">
        <f>'Raw data'!A360</f>
        <v>O23</v>
      </c>
      <c r="B360" s="34">
        <f>IF(SUM('Raw data'!$B$2:$B$385)&gt;4,IF(AND(ISNUMBER('Raw data'!$B360),'Raw data'!$B360&lt;40,'Raw data'!$B360&gt;0),'Raw data'!$B360,40),"")</f>
        <v>15.6</v>
      </c>
    </row>
    <row r="361" spans="1:2" x14ac:dyDescent="0.25">
      <c r="A361" s="5" t="str">
        <f>'Raw data'!A361</f>
        <v>O24</v>
      </c>
      <c r="B361" s="34">
        <f>IF(SUM('Raw data'!$B$2:$B$385)&gt;4,IF(AND(ISNUMBER('Raw data'!$B361),'Raw data'!$B361&lt;40,'Raw data'!$B361&gt;0),'Raw data'!$B361,40),"")</f>
        <v>15.7</v>
      </c>
    </row>
    <row r="362" spans="1:2" x14ac:dyDescent="0.25">
      <c r="A362" s="5" t="str">
        <f>'Raw data'!A362</f>
        <v>P01</v>
      </c>
      <c r="B362" s="34">
        <f>IF(SUM('Raw data'!$B$2:$B$385)&gt;4,IF(AND(ISNUMBER('Raw data'!$B362),'Raw data'!$B362&lt;40,'Raw data'!$B362&gt;0),'Raw data'!$B362,40),"")</f>
        <v>24</v>
      </c>
    </row>
    <row r="363" spans="1:2" x14ac:dyDescent="0.25">
      <c r="A363" s="5" t="str">
        <f>'Raw data'!A363</f>
        <v>P02</v>
      </c>
      <c r="B363" s="34">
        <f>IF(SUM('Raw data'!$B$2:$B$385)&gt;4,IF(AND(ISNUMBER('Raw data'!$B363),'Raw data'!$B363&lt;40,'Raw data'!$B363&gt;0),'Raw data'!$B363,40),"")</f>
        <v>24.1</v>
      </c>
    </row>
    <row r="364" spans="1:2" x14ac:dyDescent="0.25">
      <c r="A364" s="5" t="str">
        <f>'Raw data'!A364</f>
        <v>P03</v>
      </c>
      <c r="B364" s="34">
        <f>IF(SUM('Raw data'!$B$2:$B$385)&gt;4,IF(AND(ISNUMBER('Raw data'!$B364),'Raw data'!$B364&lt;40,'Raw data'!$B364&gt;0),'Raw data'!$B364,40),"")</f>
        <v>12.2</v>
      </c>
    </row>
    <row r="365" spans="1:2" x14ac:dyDescent="0.25">
      <c r="A365" s="5" t="str">
        <f>'Raw data'!A365</f>
        <v>P04</v>
      </c>
      <c r="B365" s="34">
        <f>IF(SUM('Raw data'!$B$2:$B$385)&gt;4,IF(AND(ISNUMBER('Raw data'!$B365),'Raw data'!$B365&lt;40,'Raw data'!$B365&gt;0),'Raw data'!$B365,40),"")</f>
        <v>12.2</v>
      </c>
    </row>
    <row r="366" spans="1:2" x14ac:dyDescent="0.25">
      <c r="A366" s="5" t="str">
        <f>'Raw data'!A366</f>
        <v>P05</v>
      </c>
      <c r="B366" s="34">
        <f>IF(SUM('Raw data'!$B$2:$B$385)&gt;4,IF(AND(ISNUMBER('Raw data'!$B366),'Raw data'!$B366&lt;40,'Raw data'!$B366&gt;0),'Raw data'!$B366,40),"")</f>
        <v>15.6</v>
      </c>
    </row>
    <row r="367" spans="1:2" x14ac:dyDescent="0.25">
      <c r="A367" s="5" t="str">
        <f>'Raw data'!A367</f>
        <v>P06</v>
      </c>
      <c r="B367" s="34">
        <f>IF(SUM('Raw data'!$B$2:$B$385)&gt;4,IF(AND(ISNUMBER('Raw data'!$B367),'Raw data'!$B367&lt;40,'Raw data'!$B367&gt;0),'Raw data'!$B367,40),"")</f>
        <v>15.7</v>
      </c>
    </row>
    <row r="368" spans="1:2" x14ac:dyDescent="0.25">
      <c r="A368" s="5" t="str">
        <f>'Raw data'!A368</f>
        <v>P07</v>
      </c>
      <c r="B368" s="34">
        <f>IF(SUM('Raw data'!$B$2:$B$385)&gt;4,IF(AND(ISNUMBER('Raw data'!$B368),'Raw data'!$B368&lt;40,'Raw data'!$B368&gt;0),'Raw data'!$B368,40),"")</f>
        <v>24</v>
      </c>
    </row>
    <row r="369" spans="1:2" x14ac:dyDescent="0.25">
      <c r="A369" s="5" t="str">
        <f>'Raw data'!A369</f>
        <v>P08</v>
      </c>
      <c r="B369" s="34">
        <f>IF(SUM('Raw data'!$B$2:$B$385)&gt;4,IF(AND(ISNUMBER('Raw data'!$B369),'Raw data'!$B369&lt;40,'Raw data'!$B369&gt;0),'Raw data'!$B369,40),"")</f>
        <v>24.1</v>
      </c>
    </row>
    <row r="370" spans="1:2" x14ac:dyDescent="0.25">
      <c r="A370" s="5" t="str">
        <f>'Raw data'!A370</f>
        <v>P09</v>
      </c>
      <c r="B370" s="34">
        <f>IF(SUM('Raw data'!$B$2:$B$385)&gt;4,IF(AND(ISNUMBER('Raw data'!$B370),'Raw data'!$B370&lt;40,'Raw data'!$B370&gt;0),'Raw data'!$B370,40),"")</f>
        <v>12.2</v>
      </c>
    </row>
    <row r="371" spans="1:2" x14ac:dyDescent="0.25">
      <c r="A371" s="5" t="str">
        <f>'Raw data'!A371</f>
        <v>P10</v>
      </c>
      <c r="B371" s="34">
        <f>IF(SUM('Raw data'!$B$2:$B$385)&gt;4,IF(AND(ISNUMBER('Raw data'!$B371),'Raw data'!$B371&lt;40,'Raw data'!$B371&gt;0),'Raw data'!$B371,40),"")</f>
        <v>12.2</v>
      </c>
    </row>
    <row r="372" spans="1:2" x14ac:dyDescent="0.25">
      <c r="A372" s="5" t="str">
        <f>'Raw data'!A372</f>
        <v>P11</v>
      </c>
      <c r="B372" s="34">
        <f>IF(SUM('Raw data'!$B$2:$B$385)&gt;4,IF(AND(ISNUMBER('Raw data'!$B372),'Raw data'!$B372&lt;40,'Raw data'!$B372&gt;0),'Raw data'!$B372,40),"")</f>
        <v>15.6</v>
      </c>
    </row>
    <row r="373" spans="1:2" x14ac:dyDescent="0.25">
      <c r="A373" s="5" t="str">
        <f>'Raw data'!A373</f>
        <v>P12</v>
      </c>
      <c r="B373" s="34">
        <f>IF(SUM('Raw data'!$B$2:$B$385)&gt;4,IF(AND(ISNUMBER('Raw data'!$B373),'Raw data'!$B373&lt;40,'Raw data'!$B373&gt;0),'Raw data'!$B373,40),"")</f>
        <v>15.7</v>
      </c>
    </row>
    <row r="374" spans="1:2" x14ac:dyDescent="0.25">
      <c r="A374" s="5" t="str">
        <f>'Raw data'!A374</f>
        <v>P13</v>
      </c>
      <c r="B374" s="34">
        <f>IF(SUM('Raw data'!$B$2:$B$385)&gt;4,IF(AND(ISNUMBER('Raw data'!$B374),'Raw data'!$B374&lt;40,'Raw data'!$B374&gt;0),'Raw data'!$B374,40),"")</f>
        <v>24</v>
      </c>
    </row>
    <row r="375" spans="1:2" x14ac:dyDescent="0.25">
      <c r="A375" s="5" t="str">
        <f>'Raw data'!A375</f>
        <v>P14</v>
      </c>
      <c r="B375" s="34">
        <f>IF(SUM('Raw data'!$B$2:$B$385)&gt;4,IF(AND(ISNUMBER('Raw data'!$B375),'Raw data'!$B375&lt;40,'Raw data'!$B375&gt;0),'Raw data'!$B375,40),"")</f>
        <v>24.1</v>
      </c>
    </row>
    <row r="376" spans="1:2" x14ac:dyDescent="0.25">
      <c r="A376" s="5" t="str">
        <f>'Raw data'!A376</f>
        <v>P15</v>
      </c>
      <c r="B376" s="34">
        <f>IF(SUM('Raw data'!$B$2:$B$385)&gt;4,IF(AND(ISNUMBER('Raw data'!$B376),'Raw data'!$B376&lt;40,'Raw data'!$B376&gt;0),'Raw data'!$B376,40),"")</f>
        <v>12.2</v>
      </c>
    </row>
    <row r="377" spans="1:2" x14ac:dyDescent="0.25">
      <c r="A377" s="5" t="str">
        <f>'Raw data'!A377</f>
        <v>P16</v>
      </c>
      <c r="B377" s="34">
        <f>IF(SUM('Raw data'!$B$2:$B$385)&gt;4,IF(AND(ISNUMBER('Raw data'!$B377),'Raw data'!$B377&lt;40,'Raw data'!$B377&gt;0),'Raw data'!$B377,40),"")</f>
        <v>12.2</v>
      </c>
    </row>
    <row r="378" spans="1:2" x14ac:dyDescent="0.25">
      <c r="A378" s="5" t="str">
        <f>'Raw data'!A378</f>
        <v>P17</v>
      </c>
      <c r="B378" s="34">
        <f>IF(SUM('Raw data'!$B$2:$B$385)&gt;4,IF(AND(ISNUMBER('Raw data'!$B378),'Raw data'!$B378&lt;40,'Raw data'!$B378&gt;0),'Raw data'!$B378,40),"")</f>
        <v>15.6</v>
      </c>
    </row>
    <row r="379" spans="1:2" x14ac:dyDescent="0.25">
      <c r="A379" s="5" t="str">
        <f>'Raw data'!A379</f>
        <v>P18</v>
      </c>
      <c r="B379" s="34">
        <f>IF(SUM('Raw data'!$B$2:$B$385)&gt;4,IF(AND(ISNUMBER('Raw data'!$B379),'Raw data'!$B379&lt;40,'Raw data'!$B379&gt;0),'Raw data'!$B379,40),"")</f>
        <v>15.7</v>
      </c>
    </row>
    <row r="380" spans="1:2" x14ac:dyDescent="0.25">
      <c r="A380" s="5" t="str">
        <f>'Raw data'!A380</f>
        <v>P19</v>
      </c>
      <c r="B380" s="34">
        <f>IF(SUM('Raw data'!$B$2:$B$385)&gt;4,IF(AND(ISNUMBER('Raw data'!$B380),'Raw data'!$B380&lt;40,'Raw data'!$B380&gt;0),'Raw data'!$B380,40),"")</f>
        <v>24</v>
      </c>
    </row>
    <row r="381" spans="1:2" x14ac:dyDescent="0.25">
      <c r="A381" s="5" t="str">
        <f>'Raw data'!A381</f>
        <v>P20</v>
      </c>
      <c r="B381" s="34">
        <f>IF(SUM('Raw data'!$B$2:$B$385)&gt;4,IF(AND(ISNUMBER('Raw data'!$B381),'Raw data'!$B381&lt;40,'Raw data'!$B381&gt;0),'Raw data'!$B381,40),"")</f>
        <v>24.1</v>
      </c>
    </row>
    <row r="382" spans="1:2" x14ac:dyDescent="0.25">
      <c r="A382" s="5" t="str">
        <f>'Raw data'!A382</f>
        <v>P21</v>
      </c>
      <c r="B382" s="34">
        <f>IF(SUM('Raw data'!$B$2:$B$385)&gt;4,IF(AND(ISNUMBER('Raw data'!$B382),'Raw data'!$B382&lt;40,'Raw data'!$B382&gt;0),'Raw data'!$B382,40),"")</f>
        <v>12</v>
      </c>
    </row>
    <row r="383" spans="1:2" x14ac:dyDescent="0.25">
      <c r="A383" s="5" t="str">
        <f>'Raw data'!A383</f>
        <v>P22</v>
      </c>
      <c r="B383" s="34">
        <f>IF(SUM('Raw data'!$B$2:$B$385)&gt;4,IF(AND(ISNUMBER('Raw data'!$B383),'Raw data'!$B383&lt;40,'Raw data'!$B383&gt;0),'Raw data'!$B383,40),"")</f>
        <v>12</v>
      </c>
    </row>
    <row r="384" spans="1:2" x14ac:dyDescent="0.25">
      <c r="A384" s="5" t="str">
        <f>'Raw data'!A384</f>
        <v>P23</v>
      </c>
      <c r="B384" s="34">
        <f>IF(SUM('Raw data'!$B$2:$B$385)&gt;4,IF(AND(ISNUMBER('Raw data'!$B384),'Raw data'!$B384&lt;40,'Raw data'!$B384&gt;0),'Raw data'!$B384,40),"")</f>
        <v>15.6</v>
      </c>
    </row>
    <row r="385" spans="1:2" x14ac:dyDescent="0.25">
      <c r="A385" s="5" t="str">
        <f>'Raw data'!A385</f>
        <v>P24</v>
      </c>
      <c r="B385" s="34">
        <f>IF(SUM('Raw data'!$B$2:$B$385)&gt;4,IF(AND(ISNUMBER('Raw data'!$B385),'Raw data'!$B385&lt;40,'Raw data'!$B385&gt;0),'Raw data'!$B385,40),"")</f>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Raw data</vt:lpstr>
      <vt:lpstr>Sample library dilution</vt:lpstr>
      <vt:lpstr>Library information</vt:lpstr>
      <vt:lpstr>QC report</vt:lpstr>
      <vt:lpstr>Results</vt:lpstr>
      <vt:lpstr>Calculation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2015-09-14T19:10:57Z</dcterms:modified>
</cp:coreProperties>
</file>