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C:\Users\aliwalaa\Desktop\Work files\Work assignments\FDK rework project\Spreadsheets to upload\miScipt spreadsheets\"/>
    </mc:Choice>
  </mc:AlternateContent>
  <xr:revisionPtr revIDLastSave="0" documentId="8_{901FB7BC-99A2-41A8-B4F6-7940ABF048F6}" xr6:coauthVersionLast="37" xr6:coauthVersionMax="37" xr10:uidLastSave="{00000000-0000-0000-0000-000000000000}"/>
  <bookViews>
    <workbookView xWindow="480" yWindow="48" windowWidth="12456" windowHeight="4032" tabRatio="601" xr2:uid="{00000000-000D-0000-FFFF-FFFF00000000}"/>
  </bookViews>
  <sheets>
    <sheet name="Instructions" sheetId="18" r:id="rId1"/>
    <sheet name="Raw Data" sheetId="16" r:id="rId2"/>
    <sheet name="miRNA QC Array Content" sheetId="19" state="hidden" r:id="rId3"/>
    <sheet name="Results" sheetId="1" r:id="rId4"/>
    <sheet name="Calculations" sheetId="13" r:id="rId5"/>
  </sheets>
  <externalReferences>
    <externalReference r:id="rId6"/>
  </externalReferences>
  <definedNames>
    <definedName name="new">[1]newLot!$E$5:$E$132</definedName>
    <definedName name="old">[1]oldLot!$E$5:$E$132</definedName>
    <definedName name="_xlnm.Print_Area" localSheetId="3">Results!$A$1:$J$69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 i="13" l="1"/>
  <c r="B5" i="16"/>
  <c r="B4" i="1" s="1"/>
  <c r="B6" i="16"/>
  <c r="B5" i="1" s="1"/>
  <c r="B7" i="16"/>
  <c r="B8" i="16"/>
  <c r="B9" i="16"/>
  <c r="B8" i="1" s="1"/>
  <c r="B10" i="16"/>
  <c r="B9" i="1" s="1"/>
  <c r="B11" i="16"/>
  <c r="B12" i="16"/>
  <c r="B11" i="1" s="1"/>
  <c r="B13" i="16"/>
  <c r="B12" i="1" s="1"/>
  <c r="B14" i="16"/>
  <c r="B13" i="1" s="1"/>
  <c r="B15" i="16"/>
  <c r="B16" i="16"/>
  <c r="A15" i="13" s="1"/>
  <c r="B17" i="16"/>
  <c r="A16" i="13" s="1"/>
  <c r="B18" i="16"/>
  <c r="A17" i="13" s="1"/>
  <c r="B19" i="16"/>
  <c r="A18" i="13" s="1"/>
  <c r="B20" i="16"/>
  <c r="A19" i="13" s="1"/>
  <c r="B21" i="16"/>
  <c r="A20" i="13" s="1"/>
  <c r="B22" i="16"/>
  <c r="A21" i="13" s="1"/>
  <c r="B23" i="16"/>
  <c r="A22" i="13" s="1"/>
  <c r="B24" i="16"/>
  <c r="A23" i="13" s="1"/>
  <c r="B25" i="16"/>
  <c r="A24" i="13" s="1"/>
  <c r="B26" i="16"/>
  <c r="A25" i="13" s="1"/>
  <c r="B27" i="16"/>
  <c r="A26" i="13" s="1"/>
  <c r="B28" i="16"/>
  <c r="A27" i="13" s="1"/>
  <c r="B29" i="16"/>
  <c r="A28" i="13" s="1"/>
  <c r="B30" i="16"/>
  <c r="A29" i="13" s="1"/>
  <c r="B31" i="16"/>
  <c r="A30" i="13" s="1"/>
  <c r="B32" i="16"/>
  <c r="A31" i="13" s="1"/>
  <c r="B33" i="16"/>
  <c r="A32" i="13" s="1"/>
  <c r="B34" i="16"/>
  <c r="A33" i="13" s="1"/>
  <c r="B35" i="16"/>
  <c r="A34" i="13" s="1"/>
  <c r="B36" i="16"/>
  <c r="A35" i="13" s="1"/>
  <c r="B37" i="16"/>
  <c r="A36" i="13" s="1"/>
  <c r="B38" i="16"/>
  <c r="A37" i="13" s="1"/>
  <c r="B39" i="16"/>
  <c r="A38" i="13" s="1"/>
  <c r="B40" i="16"/>
  <c r="A39" i="13" s="1"/>
  <c r="B41" i="16"/>
  <c r="A40" i="13" s="1"/>
  <c r="B42" i="16"/>
  <c r="A41" i="13" s="1"/>
  <c r="B43" i="16"/>
  <c r="A42" i="13" s="1"/>
  <c r="B44" i="16"/>
  <c r="A43" i="13" s="1"/>
  <c r="B45" i="16"/>
  <c r="A44" i="13" s="1"/>
  <c r="B46" i="16"/>
  <c r="A45" i="13" s="1"/>
  <c r="B47" i="16"/>
  <c r="A46" i="13" s="1"/>
  <c r="B48" i="16"/>
  <c r="A47" i="13" s="1"/>
  <c r="B49" i="16"/>
  <c r="A48" i="13" s="1"/>
  <c r="B50" i="16"/>
  <c r="A49" i="13" s="1"/>
  <c r="B51" i="16"/>
  <c r="A50" i="13" s="1"/>
  <c r="B52" i="16"/>
  <c r="A51" i="13" s="1"/>
  <c r="B53" i="16"/>
  <c r="A52" i="13" s="1"/>
  <c r="B54" i="16"/>
  <c r="A53" i="13" s="1"/>
  <c r="B55" i="16"/>
  <c r="A54" i="13" s="1"/>
  <c r="B56" i="16"/>
  <c r="A55" i="13" s="1"/>
  <c r="B57" i="16"/>
  <c r="A56" i="13" s="1"/>
  <c r="B58" i="16"/>
  <c r="A57" i="13" s="1"/>
  <c r="B59" i="16"/>
  <c r="A58" i="13" s="1"/>
  <c r="B60" i="16"/>
  <c r="A59" i="13" s="1"/>
  <c r="B61" i="16"/>
  <c r="A60" i="13" s="1"/>
  <c r="B62" i="16"/>
  <c r="A61" i="13" s="1"/>
  <c r="B63" i="16"/>
  <c r="A62" i="13" s="1"/>
  <c r="B64" i="16"/>
  <c r="A63" i="13" s="1"/>
  <c r="B65" i="16"/>
  <c r="A64" i="13" s="1"/>
  <c r="B66" i="16"/>
  <c r="A65" i="13" s="1"/>
  <c r="B67" i="16"/>
  <c r="A66" i="13" s="1"/>
  <c r="B68" i="16"/>
  <c r="A67" i="13" s="1"/>
  <c r="B69" i="16"/>
  <c r="A68" i="13" s="1"/>
  <c r="B70" i="16"/>
  <c r="A69" i="13" s="1"/>
  <c r="B71" i="16"/>
  <c r="A70" i="13" s="1"/>
  <c r="B72" i="16"/>
  <c r="A71" i="13" s="1"/>
  <c r="B73" i="16"/>
  <c r="A72" i="13" s="1"/>
  <c r="B74" i="16"/>
  <c r="A73" i="13" s="1"/>
  <c r="B75" i="16"/>
  <c r="A74" i="13" s="1"/>
  <c r="B76" i="16"/>
  <c r="A75" i="13" s="1"/>
  <c r="B77" i="16"/>
  <c r="A76" i="13" s="1"/>
  <c r="B78" i="16"/>
  <c r="A77" i="13" s="1"/>
  <c r="B79" i="16"/>
  <c r="A78" i="13" s="1"/>
  <c r="B80" i="16"/>
  <c r="A79" i="13" s="1"/>
  <c r="B81" i="16"/>
  <c r="A80" i="13" s="1"/>
  <c r="B82" i="16"/>
  <c r="A81" i="13" s="1"/>
  <c r="B83" i="16"/>
  <c r="A82" i="13" s="1"/>
  <c r="B84" i="16"/>
  <c r="A83" i="13" s="1"/>
  <c r="B85" i="16"/>
  <c r="A84" i="13" s="1"/>
  <c r="B86" i="16"/>
  <c r="A85" i="13" s="1"/>
  <c r="B87" i="16"/>
  <c r="A86" i="13" s="1"/>
  <c r="B88" i="16"/>
  <c r="A87" i="13" s="1"/>
  <c r="B89" i="16"/>
  <c r="A88" i="13" s="1"/>
  <c r="B90" i="16"/>
  <c r="A89" i="13" s="1"/>
  <c r="B91" i="16"/>
  <c r="A90" i="13" s="1"/>
  <c r="B92" i="16"/>
  <c r="A91" i="13" s="1"/>
  <c r="B93" i="16"/>
  <c r="A92" i="13" s="1"/>
  <c r="B94" i="16"/>
  <c r="A93" i="13" s="1"/>
  <c r="B95" i="16"/>
  <c r="A94" i="13" s="1"/>
  <c r="B96" i="16"/>
  <c r="A95" i="13" s="1"/>
  <c r="B97" i="16"/>
  <c r="A96" i="13" s="1"/>
  <c r="B98" i="16"/>
  <c r="A97" i="13" s="1"/>
  <c r="B99" i="16"/>
  <c r="A98" i="13" s="1"/>
  <c r="B4" i="16"/>
  <c r="B3" i="1" s="1"/>
  <c r="F1" i="19"/>
  <c r="A8" i="13" l="1"/>
  <c r="G8" i="13" s="1"/>
  <c r="A4" i="13"/>
  <c r="A12" i="13"/>
  <c r="G50" i="13"/>
  <c r="G36" i="13"/>
  <c r="G46" i="13"/>
  <c r="B7" i="1"/>
  <c r="A7" i="13"/>
  <c r="G22" i="13"/>
  <c r="G32" i="13"/>
  <c r="B14" i="1"/>
  <c r="A14" i="13"/>
  <c r="B10" i="1"/>
  <c r="A10" i="13"/>
  <c r="B6" i="1"/>
  <c r="A6" i="13"/>
  <c r="A3" i="13"/>
  <c r="A11" i="13"/>
  <c r="A13" i="13"/>
  <c r="A9" i="13"/>
  <c r="A5" i="13"/>
  <c r="B65" i="1"/>
  <c r="B63" i="1"/>
  <c r="B61" i="1"/>
  <c r="B59" i="1"/>
  <c r="B57" i="1"/>
  <c r="D23" i="13"/>
  <c r="J25" i="13" s="1"/>
  <c r="E23" i="13"/>
  <c r="J39" i="13" s="1"/>
  <c r="F23" i="13"/>
  <c r="J53" i="13" s="1"/>
  <c r="D24" i="13"/>
  <c r="J26" i="13" s="1"/>
  <c r="E24" i="13"/>
  <c r="J40" i="13"/>
  <c r="F24" i="13"/>
  <c r="J54" i="13" s="1"/>
  <c r="D25" i="13"/>
  <c r="J27" i="13" s="1"/>
  <c r="E25" i="13"/>
  <c r="J41" i="13" s="1"/>
  <c r="F25" i="13"/>
  <c r="J55" i="13" s="1"/>
  <c r="C26" i="13"/>
  <c r="J14" i="13" s="1"/>
  <c r="D26" i="13"/>
  <c r="J28" i="13" s="1"/>
  <c r="E26" i="13"/>
  <c r="J42" i="13" s="1"/>
  <c r="F26" i="13"/>
  <c r="J56" i="13" s="1"/>
  <c r="D35" i="13"/>
  <c r="K25" i="13" s="1"/>
  <c r="E35" i="13"/>
  <c r="K39" i="13" s="1"/>
  <c r="F35" i="13"/>
  <c r="K53" i="13" s="1"/>
  <c r="D36" i="13"/>
  <c r="K26" i="13" s="1"/>
  <c r="E36" i="13"/>
  <c r="K40" i="13" s="1"/>
  <c r="F36" i="13"/>
  <c r="K54" i="13" s="1"/>
  <c r="C37" i="13"/>
  <c r="K13" i="13" s="1"/>
  <c r="D37" i="13"/>
  <c r="K27" i="13" s="1"/>
  <c r="E37" i="13"/>
  <c r="K41" i="13" s="1"/>
  <c r="F37" i="13"/>
  <c r="K55" i="13" s="1"/>
  <c r="D38" i="13"/>
  <c r="K28" i="13" s="1"/>
  <c r="E38" i="13"/>
  <c r="K42" i="13" s="1"/>
  <c r="F38" i="13"/>
  <c r="K56" i="13" s="1"/>
  <c r="C47" i="13"/>
  <c r="L11" i="13" s="1"/>
  <c r="D47" i="13"/>
  <c r="L25" i="13" s="1"/>
  <c r="E47" i="13"/>
  <c r="L39" i="13" s="1"/>
  <c r="F47" i="13"/>
  <c r="L53" i="13" s="1"/>
  <c r="D48" i="13"/>
  <c r="L26" i="13" s="1"/>
  <c r="E48" i="13"/>
  <c r="L40" i="13" s="1"/>
  <c r="F48" i="13"/>
  <c r="L54" i="13" s="1"/>
  <c r="D49" i="13"/>
  <c r="L27" i="13" s="1"/>
  <c r="E49" i="13"/>
  <c r="L41" i="13" s="1"/>
  <c r="F49" i="13"/>
  <c r="L55" i="13" s="1"/>
  <c r="C50" i="13"/>
  <c r="L14" i="13" s="1"/>
  <c r="U14" i="13" s="1"/>
  <c r="D50" i="13"/>
  <c r="L28" i="13" s="1"/>
  <c r="E50" i="13"/>
  <c r="L42" i="13" s="1"/>
  <c r="F50" i="13"/>
  <c r="L56" i="13" s="1"/>
  <c r="D59" i="13"/>
  <c r="M25" i="13" s="1"/>
  <c r="E59" i="13"/>
  <c r="M39" i="13" s="1"/>
  <c r="F59" i="13"/>
  <c r="M53" i="13" s="1"/>
  <c r="D60" i="13"/>
  <c r="M26" i="13" s="1"/>
  <c r="E60" i="13"/>
  <c r="M40" i="13" s="1"/>
  <c r="F60" i="13"/>
  <c r="M54" i="13" s="1"/>
  <c r="D61" i="13"/>
  <c r="M27" i="13" s="1"/>
  <c r="E61" i="13"/>
  <c r="M41" i="13" s="1"/>
  <c r="F61" i="13"/>
  <c r="M55" i="13" s="1"/>
  <c r="D62" i="13"/>
  <c r="M28" i="13" s="1"/>
  <c r="E62" i="13"/>
  <c r="M42" i="13" s="1"/>
  <c r="F62" i="13"/>
  <c r="M56" i="13" s="1"/>
  <c r="D71" i="13"/>
  <c r="N25" i="13" s="1"/>
  <c r="E71" i="13"/>
  <c r="N39" i="13" s="1"/>
  <c r="F71" i="13"/>
  <c r="N53" i="13" s="1"/>
  <c r="D72" i="13"/>
  <c r="N26" i="13" s="1"/>
  <c r="E72" i="13"/>
  <c r="N40" i="13" s="1"/>
  <c r="F72" i="13"/>
  <c r="N54" i="13" s="1"/>
  <c r="D73" i="13"/>
  <c r="N27" i="13" s="1"/>
  <c r="E73" i="13"/>
  <c r="N41" i="13" s="1"/>
  <c r="F73" i="13"/>
  <c r="N55" i="13" s="1"/>
  <c r="C74" i="13"/>
  <c r="N14" i="13" s="1"/>
  <c r="D74" i="13"/>
  <c r="N28" i="13" s="1"/>
  <c r="E74" i="13"/>
  <c r="N42" i="13" s="1"/>
  <c r="F74" i="13"/>
  <c r="N56" i="13" s="1"/>
  <c r="D83" i="13"/>
  <c r="O25" i="13" s="1"/>
  <c r="E83" i="13"/>
  <c r="O39" i="13" s="1"/>
  <c r="F83" i="13"/>
  <c r="O53" i="13" s="1"/>
  <c r="D84" i="13"/>
  <c r="O26" i="13" s="1"/>
  <c r="E84" i="13"/>
  <c r="O40" i="13" s="1"/>
  <c r="F84" i="13"/>
  <c r="O54" i="13" s="1"/>
  <c r="D85" i="13"/>
  <c r="O27" i="13" s="1"/>
  <c r="E85" i="13"/>
  <c r="O41" i="13" s="1"/>
  <c r="F85" i="13"/>
  <c r="O55" i="13" s="1"/>
  <c r="C86" i="13"/>
  <c r="O14" i="13" s="1"/>
  <c r="X14" i="13" s="1"/>
  <c r="D86" i="13"/>
  <c r="O28" i="13" s="1"/>
  <c r="E86" i="13"/>
  <c r="O42" i="13" s="1"/>
  <c r="F86" i="13"/>
  <c r="O56" i="13" s="1"/>
  <c r="D95" i="13"/>
  <c r="P25" i="13" s="1"/>
  <c r="E95" i="13"/>
  <c r="P39" i="13" s="1"/>
  <c r="F95" i="13"/>
  <c r="P53" i="13"/>
  <c r="D96" i="13"/>
  <c r="P26" i="13" s="1"/>
  <c r="E96" i="13"/>
  <c r="P40" i="13" s="1"/>
  <c r="F96" i="13"/>
  <c r="P54" i="13" s="1"/>
  <c r="D97" i="13"/>
  <c r="P27" i="13" s="1"/>
  <c r="E97" i="13"/>
  <c r="P41" i="13" s="1"/>
  <c r="F97" i="13"/>
  <c r="P55" i="13" s="1"/>
  <c r="C98" i="13"/>
  <c r="P14" i="13" s="1"/>
  <c r="D98" i="13"/>
  <c r="P28" i="13" s="1"/>
  <c r="E98" i="13"/>
  <c r="P42" i="13" s="1"/>
  <c r="F98" i="13"/>
  <c r="P56" i="13" s="1"/>
  <c r="D11" i="13"/>
  <c r="I25" i="13" s="1"/>
  <c r="E11" i="13"/>
  <c r="I39" i="13" s="1"/>
  <c r="F11" i="13"/>
  <c r="I53" i="13" s="1"/>
  <c r="D12" i="13"/>
  <c r="I26" i="13" s="1"/>
  <c r="E12" i="13"/>
  <c r="I40" i="13" s="1"/>
  <c r="F12" i="13"/>
  <c r="I54" i="13" s="1"/>
  <c r="D13" i="13"/>
  <c r="I27" i="13" s="1"/>
  <c r="E13" i="13"/>
  <c r="I41" i="13" s="1"/>
  <c r="F13" i="13"/>
  <c r="I55" i="13" s="1"/>
  <c r="C14" i="13"/>
  <c r="I14" i="13" s="1"/>
  <c r="D14" i="13"/>
  <c r="I28" i="13" s="1"/>
  <c r="E14" i="13"/>
  <c r="I42" i="13" s="1"/>
  <c r="F14" i="13"/>
  <c r="I56" i="13" s="1"/>
  <c r="C21" i="13"/>
  <c r="J9" i="13" s="1"/>
  <c r="D21" i="13"/>
  <c r="J23" i="13" s="1"/>
  <c r="E21" i="13"/>
  <c r="J37" i="13" s="1"/>
  <c r="F21" i="13"/>
  <c r="J51" i="13" s="1"/>
  <c r="D33" i="13"/>
  <c r="K23" i="13" s="1"/>
  <c r="E33" i="13"/>
  <c r="K37" i="13" s="1"/>
  <c r="F33" i="13"/>
  <c r="K51" i="13" s="1"/>
  <c r="D45" i="13"/>
  <c r="L23" i="13" s="1"/>
  <c r="E45" i="13"/>
  <c r="L37" i="13" s="1"/>
  <c r="F45" i="13"/>
  <c r="L51" i="13" s="1"/>
  <c r="D57" i="13"/>
  <c r="M23" i="13" s="1"/>
  <c r="E57" i="13"/>
  <c r="M37" i="13" s="1"/>
  <c r="F57" i="13"/>
  <c r="M51" i="13" s="1"/>
  <c r="C69" i="13"/>
  <c r="N9" i="13" s="1"/>
  <c r="W9" i="13" s="1"/>
  <c r="D69" i="13"/>
  <c r="N23" i="13" s="1"/>
  <c r="E69" i="13"/>
  <c r="N37" i="13" s="1"/>
  <c r="F69" i="13"/>
  <c r="N51" i="13" s="1"/>
  <c r="D81" i="13"/>
  <c r="O23" i="13" s="1"/>
  <c r="E81" i="13"/>
  <c r="O37" i="13" s="1"/>
  <c r="F81" i="13"/>
  <c r="O51" i="13" s="1"/>
  <c r="D93" i="13"/>
  <c r="P23" i="13" s="1"/>
  <c r="E93" i="13"/>
  <c r="P37" i="13" s="1"/>
  <c r="F93" i="13"/>
  <c r="P51" i="13" s="1"/>
  <c r="D9" i="13"/>
  <c r="I23" i="13" s="1"/>
  <c r="E9" i="13"/>
  <c r="I37" i="13" s="1"/>
  <c r="F9" i="13"/>
  <c r="I51" i="13" s="1"/>
  <c r="F4" i="13"/>
  <c r="I46" i="13" s="1"/>
  <c r="F16" i="13"/>
  <c r="J46" i="13" s="1"/>
  <c r="F28" i="13"/>
  <c r="K46" i="13" s="1"/>
  <c r="F40" i="13"/>
  <c r="L46" i="13" s="1"/>
  <c r="F52" i="13"/>
  <c r="M46" i="13" s="1"/>
  <c r="F64" i="13"/>
  <c r="N46" i="13" s="1"/>
  <c r="F76" i="13"/>
  <c r="O46" i="13" s="1"/>
  <c r="F88" i="13"/>
  <c r="P46" i="13" s="1"/>
  <c r="F5" i="13"/>
  <c r="I47" i="13" s="1"/>
  <c r="F17" i="13"/>
  <c r="J47" i="13" s="1"/>
  <c r="F29" i="13"/>
  <c r="K47" i="13" s="1"/>
  <c r="F41" i="13"/>
  <c r="L47" i="13" s="1"/>
  <c r="F53" i="13"/>
  <c r="M47" i="13" s="1"/>
  <c r="F65" i="13"/>
  <c r="N47" i="13" s="1"/>
  <c r="F77" i="13"/>
  <c r="O47" i="13" s="1"/>
  <c r="F89" i="13"/>
  <c r="P47" i="13" s="1"/>
  <c r="F6" i="13"/>
  <c r="I48" i="13" s="1"/>
  <c r="F18" i="13"/>
  <c r="J48" i="13" s="1"/>
  <c r="F30" i="13"/>
  <c r="K48" i="13" s="1"/>
  <c r="F42" i="13"/>
  <c r="L48" i="13" s="1"/>
  <c r="F54" i="13"/>
  <c r="M48" i="13" s="1"/>
  <c r="F66" i="13"/>
  <c r="N48" i="13" s="1"/>
  <c r="F78" i="13"/>
  <c r="O48" i="13" s="1"/>
  <c r="F90" i="13"/>
  <c r="P48" i="13" s="1"/>
  <c r="F7" i="13"/>
  <c r="I49" i="13" s="1"/>
  <c r="F19" i="13"/>
  <c r="J49" i="13" s="1"/>
  <c r="F31" i="13"/>
  <c r="K49" i="13" s="1"/>
  <c r="F43" i="13"/>
  <c r="L49" i="13" s="1"/>
  <c r="F55" i="13"/>
  <c r="M49" i="13" s="1"/>
  <c r="F67" i="13"/>
  <c r="N49" i="13"/>
  <c r="F79" i="13"/>
  <c r="O49" i="13" s="1"/>
  <c r="F91" i="13"/>
  <c r="P49" i="13" s="1"/>
  <c r="F8" i="13"/>
  <c r="I50" i="13" s="1"/>
  <c r="F20" i="13"/>
  <c r="J50" i="13" s="1"/>
  <c r="F32" i="13"/>
  <c r="K50" i="13" s="1"/>
  <c r="F44" i="13"/>
  <c r="L50" i="13" s="1"/>
  <c r="F56" i="13"/>
  <c r="M50" i="13" s="1"/>
  <c r="F68" i="13"/>
  <c r="N50" i="13" s="1"/>
  <c r="F80" i="13"/>
  <c r="O50" i="13" s="1"/>
  <c r="F92" i="13"/>
  <c r="P50" i="13" s="1"/>
  <c r="F10" i="13"/>
  <c r="I52" i="13" s="1"/>
  <c r="F22" i="13"/>
  <c r="J52" i="13" s="1"/>
  <c r="F34" i="13"/>
  <c r="K52" i="13" s="1"/>
  <c r="F46" i="13"/>
  <c r="L52" i="13" s="1"/>
  <c r="F58" i="13"/>
  <c r="M52" i="13" s="1"/>
  <c r="F70" i="13"/>
  <c r="N52" i="13" s="1"/>
  <c r="F82" i="13"/>
  <c r="O52" i="13" s="1"/>
  <c r="F94" i="13"/>
  <c r="P52" i="13" s="1"/>
  <c r="F87" i="13"/>
  <c r="P45" i="13" s="1"/>
  <c r="F75" i="13"/>
  <c r="O45" i="13" s="1"/>
  <c r="F63" i="13"/>
  <c r="N45" i="13" s="1"/>
  <c r="F51" i="13"/>
  <c r="M45" i="13" s="1"/>
  <c r="F39" i="13"/>
  <c r="L45" i="13" s="1"/>
  <c r="F27" i="13"/>
  <c r="K45" i="13" s="1"/>
  <c r="F15" i="13"/>
  <c r="J45" i="13" s="1"/>
  <c r="F3" i="13"/>
  <c r="I45" i="13" s="1"/>
  <c r="E4" i="13"/>
  <c r="I32" i="13" s="1"/>
  <c r="E16" i="13"/>
  <c r="J32" i="13" s="1"/>
  <c r="E28" i="13"/>
  <c r="K32" i="13" s="1"/>
  <c r="E40" i="13"/>
  <c r="L32" i="13"/>
  <c r="E52" i="13"/>
  <c r="M32" i="13" s="1"/>
  <c r="E64" i="13"/>
  <c r="N32" i="13" s="1"/>
  <c r="E76" i="13"/>
  <c r="O32" i="13" s="1"/>
  <c r="E88" i="13"/>
  <c r="P32" i="13" s="1"/>
  <c r="E5" i="13"/>
  <c r="I33" i="13" s="1"/>
  <c r="E17" i="13"/>
  <c r="J33" i="13" s="1"/>
  <c r="E29" i="13"/>
  <c r="K33" i="13" s="1"/>
  <c r="E41" i="13"/>
  <c r="L33" i="13" s="1"/>
  <c r="E53" i="13"/>
  <c r="M33" i="13" s="1"/>
  <c r="E65" i="13"/>
  <c r="N33" i="13" s="1"/>
  <c r="E77" i="13"/>
  <c r="O33" i="13" s="1"/>
  <c r="E89" i="13"/>
  <c r="P33" i="13" s="1"/>
  <c r="E6" i="13"/>
  <c r="I34" i="13" s="1"/>
  <c r="E18" i="13"/>
  <c r="J34" i="13" s="1"/>
  <c r="E30" i="13"/>
  <c r="K34" i="13" s="1"/>
  <c r="E42" i="13"/>
  <c r="L34" i="13" s="1"/>
  <c r="E54" i="13"/>
  <c r="M34" i="13" s="1"/>
  <c r="E66" i="13"/>
  <c r="N34" i="13" s="1"/>
  <c r="E78" i="13"/>
  <c r="O34" i="13" s="1"/>
  <c r="E90" i="13"/>
  <c r="P34" i="13" s="1"/>
  <c r="E7" i="13"/>
  <c r="I35" i="13" s="1"/>
  <c r="E19" i="13"/>
  <c r="J35" i="13" s="1"/>
  <c r="E31" i="13"/>
  <c r="K35" i="13" s="1"/>
  <c r="E43" i="13"/>
  <c r="L35" i="13" s="1"/>
  <c r="E55" i="13"/>
  <c r="M35" i="13" s="1"/>
  <c r="E67" i="13"/>
  <c r="N35" i="13" s="1"/>
  <c r="E79" i="13"/>
  <c r="O35" i="13" s="1"/>
  <c r="E91" i="13"/>
  <c r="P35" i="13" s="1"/>
  <c r="E8" i="13"/>
  <c r="I36" i="13" s="1"/>
  <c r="E20" i="13"/>
  <c r="J36" i="13" s="1"/>
  <c r="E32" i="13"/>
  <c r="K36" i="13" s="1"/>
  <c r="E44" i="13"/>
  <c r="L36" i="13" s="1"/>
  <c r="E56" i="13"/>
  <c r="M36" i="13" s="1"/>
  <c r="E68" i="13"/>
  <c r="N36" i="13" s="1"/>
  <c r="E80" i="13"/>
  <c r="O36" i="13" s="1"/>
  <c r="E92" i="13"/>
  <c r="P36" i="13" s="1"/>
  <c r="E10" i="13"/>
  <c r="I38" i="13" s="1"/>
  <c r="E22" i="13"/>
  <c r="J38" i="13" s="1"/>
  <c r="E34" i="13"/>
  <c r="K38" i="13" s="1"/>
  <c r="E46" i="13"/>
  <c r="L38" i="13" s="1"/>
  <c r="E58" i="13"/>
  <c r="M38" i="13" s="1"/>
  <c r="E70" i="13"/>
  <c r="N38" i="13" s="1"/>
  <c r="E82" i="13"/>
  <c r="O38" i="13" s="1"/>
  <c r="E94" i="13"/>
  <c r="P38" i="13" s="1"/>
  <c r="E87" i="13"/>
  <c r="P31" i="13" s="1"/>
  <c r="E75" i="13"/>
  <c r="O31" i="13" s="1"/>
  <c r="E63" i="13"/>
  <c r="N31" i="13" s="1"/>
  <c r="E51" i="13"/>
  <c r="M31" i="13" s="1"/>
  <c r="E39" i="13"/>
  <c r="L31" i="13" s="1"/>
  <c r="E27" i="13"/>
  <c r="K31" i="13" s="1"/>
  <c r="E15" i="13"/>
  <c r="J31" i="13" s="1"/>
  <c r="D4" i="13"/>
  <c r="I18" i="13" s="1"/>
  <c r="D16" i="13"/>
  <c r="J18" i="13" s="1"/>
  <c r="D28" i="13"/>
  <c r="K18" i="13" s="1"/>
  <c r="D40" i="13"/>
  <c r="L18" i="13" s="1"/>
  <c r="D52" i="13"/>
  <c r="M18" i="13" s="1"/>
  <c r="D64" i="13"/>
  <c r="N18" i="13" s="1"/>
  <c r="D76" i="13"/>
  <c r="O18" i="13" s="1"/>
  <c r="D88" i="13"/>
  <c r="P18" i="13" s="1"/>
  <c r="D5" i="13"/>
  <c r="I19" i="13" s="1"/>
  <c r="D17" i="13"/>
  <c r="J19" i="13" s="1"/>
  <c r="D29" i="13"/>
  <c r="K19" i="13" s="1"/>
  <c r="D41" i="13"/>
  <c r="L19" i="13" s="1"/>
  <c r="D53" i="13"/>
  <c r="M19" i="13" s="1"/>
  <c r="D65" i="13"/>
  <c r="N19" i="13" s="1"/>
  <c r="D77" i="13"/>
  <c r="O19" i="13" s="1"/>
  <c r="D89" i="13"/>
  <c r="P19" i="13" s="1"/>
  <c r="D6" i="13"/>
  <c r="I20" i="13" s="1"/>
  <c r="D18" i="13"/>
  <c r="J20" i="13" s="1"/>
  <c r="D30" i="13"/>
  <c r="K20" i="13" s="1"/>
  <c r="D42" i="13"/>
  <c r="L20" i="13" s="1"/>
  <c r="D54" i="13"/>
  <c r="M20" i="13" s="1"/>
  <c r="D66" i="13"/>
  <c r="N20" i="13" s="1"/>
  <c r="D78" i="13"/>
  <c r="O20" i="13" s="1"/>
  <c r="D90" i="13"/>
  <c r="P20" i="13" s="1"/>
  <c r="D7" i="13"/>
  <c r="I21" i="13" s="1"/>
  <c r="D19" i="13"/>
  <c r="J21" i="13" s="1"/>
  <c r="D31" i="13"/>
  <c r="K21" i="13" s="1"/>
  <c r="D43" i="13"/>
  <c r="L21" i="13" s="1"/>
  <c r="D55" i="13"/>
  <c r="M21" i="13" s="1"/>
  <c r="D67" i="13"/>
  <c r="N21" i="13" s="1"/>
  <c r="D79" i="13"/>
  <c r="O21" i="13" s="1"/>
  <c r="D91" i="13"/>
  <c r="P21" i="13" s="1"/>
  <c r="D8" i="13"/>
  <c r="I22" i="13" s="1"/>
  <c r="D20" i="13"/>
  <c r="J22" i="13" s="1"/>
  <c r="D32" i="13"/>
  <c r="K22" i="13" s="1"/>
  <c r="D44" i="13"/>
  <c r="L22" i="13" s="1"/>
  <c r="D56" i="13"/>
  <c r="M22" i="13" s="1"/>
  <c r="D68" i="13"/>
  <c r="N22" i="13" s="1"/>
  <c r="D80" i="13"/>
  <c r="O22" i="13" s="1"/>
  <c r="D92" i="13"/>
  <c r="P22" i="13" s="1"/>
  <c r="D10" i="13"/>
  <c r="I24" i="13" s="1"/>
  <c r="D22" i="13"/>
  <c r="J24" i="13" s="1"/>
  <c r="D34" i="13"/>
  <c r="K24" i="13" s="1"/>
  <c r="D46" i="13"/>
  <c r="L24" i="13" s="1"/>
  <c r="D58" i="13"/>
  <c r="M24" i="13" s="1"/>
  <c r="D70" i="13"/>
  <c r="N24" i="13" s="1"/>
  <c r="D82" i="13"/>
  <c r="O24" i="13" s="1"/>
  <c r="D94" i="13"/>
  <c r="P24" i="13" s="1"/>
  <c r="D87" i="13"/>
  <c r="P17" i="13" s="1"/>
  <c r="D75" i="13"/>
  <c r="O17" i="13" s="1"/>
  <c r="D63" i="13"/>
  <c r="N17" i="13" s="1"/>
  <c r="D51" i="13"/>
  <c r="M17" i="13" s="1"/>
  <c r="D39" i="13"/>
  <c r="L17" i="13" s="1"/>
  <c r="D27" i="13"/>
  <c r="K17" i="13" s="1"/>
  <c r="D15" i="13"/>
  <c r="J17" i="13" s="1"/>
  <c r="D3" i="13"/>
  <c r="I17" i="13" s="1"/>
  <c r="C16" i="13"/>
  <c r="J4" i="13" s="1"/>
  <c r="C40" i="13"/>
  <c r="L4" i="13" s="1"/>
  <c r="C64" i="13"/>
  <c r="N4" i="13" s="1"/>
  <c r="C17" i="13"/>
  <c r="J5" i="13" s="1"/>
  <c r="S5" i="13" s="1"/>
  <c r="C41" i="13"/>
  <c r="L5" i="13" s="1"/>
  <c r="U5" i="13" s="1"/>
  <c r="C53" i="13"/>
  <c r="M5" i="13" s="1"/>
  <c r="C89" i="13"/>
  <c r="P5" i="13" s="1"/>
  <c r="Y5" i="13" s="1"/>
  <c r="C18" i="13"/>
  <c r="J6" i="13" s="1"/>
  <c r="S6" i="13" s="1"/>
  <c r="C42" i="13"/>
  <c r="L6" i="13" s="1"/>
  <c r="U6" i="13" s="1"/>
  <c r="C54" i="13"/>
  <c r="M6" i="13" s="1"/>
  <c r="C66" i="13"/>
  <c r="N6" i="13" s="1"/>
  <c r="C78" i="13"/>
  <c r="O6" i="13" s="1"/>
  <c r="X6" i="13" s="1"/>
  <c r="C90" i="13"/>
  <c r="P6" i="13" s="1"/>
  <c r="Y6" i="13" s="1"/>
  <c r="C31" i="13"/>
  <c r="K7" i="13" s="1"/>
  <c r="C43" i="13"/>
  <c r="L7" i="13" s="1"/>
  <c r="U7" i="13" s="1"/>
  <c r="C55" i="13"/>
  <c r="M7" i="13" s="1"/>
  <c r="V7" i="13" s="1"/>
  <c r="C67" i="13"/>
  <c r="N7" i="13" s="1"/>
  <c r="C91" i="13"/>
  <c r="P7" i="13" s="1"/>
  <c r="Y7" i="13" s="1"/>
  <c r="C20" i="13"/>
  <c r="J8" i="13" s="1"/>
  <c r="C32" i="13"/>
  <c r="K8" i="13" s="1"/>
  <c r="T8" i="13" s="1"/>
  <c r="C56" i="13"/>
  <c r="M8" i="13" s="1"/>
  <c r="C68" i="13"/>
  <c r="N8" i="13" s="1"/>
  <c r="C80" i="13"/>
  <c r="O8" i="13" s="1"/>
  <c r="X8" i="13" s="1"/>
  <c r="C92" i="13"/>
  <c r="P8" i="13" s="1"/>
  <c r="Y8" i="13" s="1"/>
  <c r="C22" i="13"/>
  <c r="J10" i="13" s="1"/>
  <c r="C34" i="13"/>
  <c r="K10" i="13" s="1"/>
  <c r="T10" i="13" s="1"/>
  <c r="C46" i="13"/>
  <c r="L10" i="13" s="1"/>
  <c r="U10" i="13" s="1"/>
  <c r="C58" i="13"/>
  <c r="M10" i="13" s="1"/>
  <c r="C82" i="13"/>
  <c r="O10" i="13" s="1"/>
  <c r="X10" i="13" s="1"/>
  <c r="C94" i="13"/>
  <c r="P10" i="13" s="1"/>
  <c r="C87" i="13"/>
  <c r="P3" i="13" s="1"/>
  <c r="C63" i="13"/>
  <c r="N3" i="13" s="1"/>
  <c r="W3" i="13" s="1"/>
  <c r="C51" i="13"/>
  <c r="M3" i="13" s="1"/>
  <c r="C39" i="13"/>
  <c r="L3" i="13" s="1"/>
  <c r="C15" i="13"/>
  <c r="J3" i="13" s="1"/>
  <c r="S3" i="13" s="1"/>
  <c r="C4" i="13"/>
  <c r="I4" i="13" s="1"/>
  <c r="R4" i="13" s="1"/>
  <c r="C6" i="13"/>
  <c r="I6" i="13" s="1"/>
  <c r="C7" i="13"/>
  <c r="I7" i="13" s="1"/>
  <c r="C10" i="13"/>
  <c r="I10" i="13" s="1"/>
  <c r="E3" i="13"/>
  <c r="I31" i="13" s="1"/>
  <c r="C3" i="13"/>
  <c r="I3" i="13" s="1"/>
  <c r="R10" i="13" l="1"/>
  <c r="S8" i="13"/>
  <c r="W6" i="13"/>
  <c r="W4" i="13"/>
  <c r="S9" i="13"/>
  <c r="R14" i="13"/>
  <c r="W14" i="13"/>
  <c r="T13" i="13"/>
  <c r="V10" i="13"/>
  <c r="Y3" i="13"/>
  <c r="R7" i="13"/>
  <c r="U3" i="13"/>
  <c r="Y10" i="13"/>
  <c r="W8" i="13"/>
  <c r="T7" i="13"/>
  <c r="V6" i="13"/>
  <c r="V5" i="13"/>
  <c r="U4" i="13"/>
  <c r="Y14" i="13"/>
  <c r="U11" i="13"/>
  <c r="R3" i="13"/>
  <c r="R6" i="13"/>
  <c r="V3" i="13"/>
  <c r="S10" i="13"/>
  <c r="V8" i="13"/>
  <c r="W7" i="13"/>
  <c r="S4" i="13"/>
  <c r="S14" i="13"/>
  <c r="G54" i="13"/>
  <c r="G40" i="13"/>
  <c r="G26" i="13"/>
  <c r="G12" i="13"/>
  <c r="G18" i="13"/>
  <c r="G4" i="13"/>
  <c r="G51" i="13"/>
  <c r="G37" i="13"/>
  <c r="G23" i="13"/>
  <c r="G9" i="13"/>
  <c r="G48" i="13"/>
  <c r="G34" i="13"/>
  <c r="G20" i="13"/>
  <c r="G6" i="13"/>
  <c r="G56" i="13"/>
  <c r="G42" i="13"/>
  <c r="G28" i="13"/>
  <c r="G14" i="13"/>
  <c r="G55" i="13"/>
  <c r="G41" i="13"/>
  <c r="G27" i="13"/>
  <c r="G13" i="13"/>
  <c r="G53" i="13"/>
  <c r="G39" i="13"/>
  <c r="G25" i="13"/>
  <c r="G11" i="13"/>
  <c r="G52" i="13"/>
  <c r="G38" i="13"/>
  <c r="G24" i="13"/>
  <c r="G10" i="13"/>
  <c r="G47" i="13"/>
  <c r="G33" i="13"/>
  <c r="G19" i="13"/>
  <c r="G5" i="13"/>
  <c r="G45" i="13"/>
  <c r="G31" i="13"/>
  <c r="G17" i="13"/>
  <c r="G3" i="13"/>
  <c r="G49" i="13"/>
  <c r="G35" i="13"/>
  <c r="G21" i="13"/>
  <c r="G7" i="13"/>
  <c r="F4" i="1"/>
  <c r="J14" i="1"/>
  <c r="I6" i="1"/>
  <c r="H4" i="1"/>
  <c r="H8" i="1"/>
  <c r="H9" i="1"/>
  <c r="J5" i="1"/>
  <c r="C10" i="1"/>
  <c r="J10" i="1"/>
  <c r="G8" i="1"/>
  <c r="H7" i="1"/>
  <c r="G3" i="1"/>
  <c r="G7" i="1"/>
  <c r="G10" i="1"/>
  <c r="C4" i="1"/>
  <c r="J3" i="1"/>
  <c r="C6" i="1"/>
  <c r="C3" i="1"/>
  <c r="D8" i="1"/>
  <c r="J6" i="1"/>
  <c r="E13" i="1"/>
  <c r="I10" i="1"/>
  <c r="J8" i="1"/>
  <c r="G5" i="1"/>
  <c r="D3" i="1"/>
  <c r="D10" i="1"/>
  <c r="C7" i="1"/>
  <c r="F3" i="1"/>
  <c r="F10" i="1"/>
  <c r="D5" i="1"/>
  <c r="F11" i="1"/>
  <c r="E10" i="1"/>
  <c r="H6" i="1"/>
  <c r="D6" i="1"/>
  <c r="D4" i="1"/>
  <c r="E8" i="1"/>
  <c r="F7" i="1"/>
  <c r="I14" i="1"/>
  <c r="D9" i="1"/>
  <c r="H14" i="1"/>
  <c r="F14" i="1"/>
  <c r="D14" i="1"/>
  <c r="I8" i="1"/>
  <c r="G6" i="1"/>
  <c r="H3" i="1"/>
  <c r="C14" i="1"/>
  <c r="J7" i="1"/>
  <c r="E7" i="1"/>
  <c r="F6" i="1"/>
  <c r="F5" i="1"/>
  <c r="C23" i="13"/>
  <c r="J11" i="13" s="1"/>
  <c r="C24" i="13"/>
  <c r="J12" i="13" s="1"/>
  <c r="C25" i="13"/>
  <c r="J13" i="13" s="1"/>
  <c r="C48" i="13"/>
  <c r="L12" i="13" s="1"/>
  <c r="C49" i="13"/>
  <c r="L13" i="13" s="1"/>
  <c r="C60" i="13"/>
  <c r="M12" i="13" s="1"/>
  <c r="C61" i="13"/>
  <c r="M13" i="13" s="1"/>
  <c r="C62" i="13"/>
  <c r="M14" i="13" s="1"/>
  <c r="C71" i="13"/>
  <c r="N11" i="13" s="1"/>
  <c r="C72" i="13"/>
  <c r="N12" i="13" s="1"/>
  <c r="C73" i="13"/>
  <c r="N13" i="13" s="1"/>
  <c r="C84" i="13"/>
  <c r="O12" i="13" s="1"/>
  <c r="C85" i="13"/>
  <c r="O13" i="13" s="1"/>
  <c r="C11" i="13"/>
  <c r="I11" i="13" s="1"/>
  <c r="C12" i="13"/>
  <c r="I12" i="13" s="1"/>
  <c r="C13" i="13"/>
  <c r="I13" i="13" s="1"/>
  <c r="C38" i="13"/>
  <c r="K14" i="13" s="1"/>
  <c r="C83" i="13"/>
  <c r="O11" i="13" s="1"/>
  <c r="C95" i="13"/>
  <c r="P11" i="13" s="1"/>
  <c r="C96" i="13"/>
  <c r="P12" i="13" s="1"/>
  <c r="C97" i="13"/>
  <c r="P13" i="13" s="1"/>
  <c r="C33" i="13"/>
  <c r="K9" i="13" s="1"/>
  <c r="C57" i="13"/>
  <c r="M9" i="13" s="1"/>
  <c r="C81" i="13"/>
  <c r="O9" i="13" s="1"/>
  <c r="C9" i="13"/>
  <c r="I9" i="13" s="1"/>
  <c r="C52" i="13"/>
  <c r="M4" i="13" s="1"/>
  <c r="C76" i="13"/>
  <c r="O4" i="13" s="1"/>
  <c r="C77" i="13"/>
  <c r="O5" i="13" s="1"/>
  <c r="C30" i="13"/>
  <c r="K6" i="13" s="1"/>
  <c r="C19" i="13"/>
  <c r="J7" i="13" s="1"/>
  <c r="C8" i="13"/>
  <c r="I8" i="13" s="1"/>
  <c r="C5" i="13"/>
  <c r="I5" i="13" s="1"/>
  <c r="C27" i="13"/>
  <c r="K3" i="13" s="1"/>
  <c r="C75" i="13"/>
  <c r="O3" i="13" s="1"/>
  <c r="C70" i="13"/>
  <c r="N10" i="13" s="1"/>
  <c r="C44" i="13"/>
  <c r="L8" i="13" s="1"/>
  <c r="C79" i="13"/>
  <c r="O7" i="13" s="1"/>
  <c r="C65" i="13"/>
  <c r="N5" i="13" s="1"/>
  <c r="C29" i="13"/>
  <c r="K5" i="13" s="1"/>
  <c r="C88" i="13"/>
  <c r="P4" i="13" s="1"/>
  <c r="C28" i="13"/>
  <c r="K4" i="13" s="1"/>
  <c r="C93" i="13"/>
  <c r="P9" i="13" s="1"/>
  <c r="C45" i="13"/>
  <c r="L9" i="13" s="1"/>
  <c r="C59" i="13"/>
  <c r="M11" i="13" s="1"/>
  <c r="C36" i="13"/>
  <c r="K12" i="13" s="1"/>
  <c r="C35" i="13"/>
  <c r="K11" i="13" s="1"/>
  <c r="F8" i="1" l="1"/>
  <c r="U8" i="13"/>
  <c r="C13" i="1"/>
  <c r="R13" i="13"/>
  <c r="F12" i="1"/>
  <c r="U12" i="13"/>
  <c r="E5" i="1"/>
  <c r="T5" i="13"/>
  <c r="H10" i="1"/>
  <c r="W10" i="13"/>
  <c r="C8" i="1"/>
  <c r="R8" i="13"/>
  <c r="I4" i="1"/>
  <c r="X4" i="13"/>
  <c r="G9" i="1"/>
  <c r="V9" i="13"/>
  <c r="J11" i="1"/>
  <c r="Y11" i="13"/>
  <c r="C12" i="1"/>
  <c r="R12" i="13"/>
  <c r="H13" i="1"/>
  <c r="W13" i="13"/>
  <c r="G13" i="1"/>
  <c r="V13" i="13"/>
  <c r="D13" i="1"/>
  <c r="S13" i="13"/>
  <c r="G11" i="1"/>
  <c r="V11" i="13"/>
  <c r="C5" i="1"/>
  <c r="R5" i="13"/>
  <c r="J12" i="1"/>
  <c r="Y12" i="13"/>
  <c r="I12" i="1"/>
  <c r="X12" i="13"/>
  <c r="F9" i="1"/>
  <c r="U9" i="13"/>
  <c r="E11" i="1"/>
  <c r="T11" i="13"/>
  <c r="J9" i="1"/>
  <c r="Y9" i="13"/>
  <c r="H5" i="1"/>
  <c r="W5" i="13"/>
  <c r="I3" i="1"/>
  <c r="X3" i="13"/>
  <c r="D7" i="1"/>
  <c r="S7" i="13"/>
  <c r="G4" i="1"/>
  <c r="V4" i="13"/>
  <c r="E9" i="1"/>
  <c r="T9" i="13"/>
  <c r="I11" i="1"/>
  <c r="X11" i="13"/>
  <c r="C11" i="1"/>
  <c r="R11" i="13"/>
  <c r="H12" i="1"/>
  <c r="W12" i="13"/>
  <c r="G12" i="1"/>
  <c r="V12" i="13"/>
  <c r="D12" i="1"/>
  <c r="S12" i="13"/>
  <c r="J4" i="1"/>
  <c r="Y4" i="13"/>
  <c r="I5" i="1"/>
  <c r="X5" i="13"/>
  <c r="I9" i="1"/>
  <c r="X9" i="13"/>
  <c r="G14" i="1"/>
  <c r="V14" i="13"/>
  <c r="E12" i="1"/>
  <c r="T12" i="13"/>
  <c r="E4" i="1"/>
  <c r="T4" i="13"/>
  <c r="I7" i="1"/>
  <c r="X7" i="13"/>
  <c r="E3" i="1"/>
  <c r="T3" i="13"/>
  <c r="E6" i="1"/>
  <c r="T6" i="13"/>
  <c r="C9" i="1"/>
  <c r="R9" i="13"/>
  <c r="J13" i="1"/>
  <c r="J68" i="1" s="1"/>
  <c r="J69" i="1" s="1"/>
  <c r="Y13" i="13"/>
  <c r="E14" i="1"/>
  <c r="T14" i="13"/>
  <c r="I13" i="1"/>
  <c r="I68" i="1" s="1"/>
  <c r="I69" i="1" s="1"/>
  <c r="X13" i="13"/>
  <c r="H11" i="1"/>
  <c r="W11" i="13"/>
  <c r="F13" i="1"/>
  <c r="U13" i="13"/>
  <c r="D11" i="1"/>
  <c r="S11" i="13"/>
  <c r="E68" i="1"/>
  <c r="E69" i="1" s="1"/>
  <c r="D68" i="1"/>
  <c r="D69" i="1" s="1"/>
  <c r="C64" i="1"/>
  <c r="C65" i="1" s="1"/>
  <c r="C58" i="1"/>
  <c r="C59" i="1" s="1"/>
  <c r="C56" i="1"/>
  <c r="C57" i="1" s="1"/>
  <c r="C62" i="1"/>
  <c r="C63" i="1" s="1"/>
  <c r="C60" i="1"/>
  <c r="C61" i="1" s="1"/>
  <c r="G58" i="1"/>
  <c r="G59" i="1" s="1"/>
  <c r="G56" i="1"/>
  <c r="G57" i="1" s="1"/>
  <c r="G64" i="1"/>
  <c r="G65" i="1" s="1"/>
  <c r="G60" i="1"/>
  <c r="G61" i="1" s="1"/>
  <c r="G62" i="1"/>
  <c r="G63" i="1" s="1"/>
  <c r="F68" i="1"/>
  <c r="F69" i="1" s="1"/>
  <c r="C68" i="1"/>
  <c r="C69" i="1" s="1"/>
  <c r="F64" i="1"/>
  <c r="F65" i="1" s="1"/>
  <c r="F60" i="1"/>
  <c r="F61" i="1" s="1"/>
  <c r="F62" i="1"/>
  <c r="F63" i="1" s="1"/>
  <c r="F56" i="1"/>
  <c r="F57" i="1" s="1"/>
  <c r="F58" i="1"/>
  <c r="F59" i="1" s="1"/>
  <c r="I64" i="1"/>
  <c r="I65" i="1" s="1"/>
  <c r="I56" i="1"/>
  <c r="I57" i="1" s="1"/>
  <c r="I60" i="1"/>
  <c r="I61" i="1" s="1"/>
  <c r="I58" i="1"/>
  <c r="I59" i="1" s="1"/>
  <c r="I62" i="1"/>
  <c r="I63" i="1" s="1"/>
  <c r="H62" i="1"/>
  <c r="H63" i="1" s="1"/>
  <c r="H58" i="1"/>
  <c r="H59" i="1" s="1"/>
  <c r="H64" i="1"/>
  <c r="H65" i="1" s="1"/>
  <c r="H60" i="1"/>
  <c r="H61" i="1" s="1"/>
  <c r="H56" i="1"/>
  <c r="H57" i="1" s="1"/>
  <c r="D62" i="1"/>
  <c r="D63" i="1" s="1"/>
  <c r="D64" i="1"/>
  <c r="D65" i="1" s="1"/>
  <c r="D56" i="1"/>
  <c r="D57" i="1" s="1"/>
  <c r="D60" i="1"/>
  <c r="D61" i="1" s="1"/>
  <c r="D58" i="1"/>
  <c r="D59" i="1" s="1"/>
  <c r="E58" i="1"/>
  <c r="E59" i="1" s="1"/>
  <c r="E60" i="1"/>
  <c r="E61" i="1" s="1"/>
  <c r="E64" i="1"/>
  <c r="E65" i="1" s="1"/>
  <c r="E56" i="1"/>
  <c r="E57" i="1" s="1"/>
  <c r="E62" i="1"/>
  <c r="E63" i="1" s="1"/>
  <c r="J64" i="1"/>
  <c r="J65" i="1" s="1"/>
  <c r="J62" i="1"/>
  <c r="J63" i="1" s="1"/>
  <c r="J60" i="1"/>
  <c r="J61" i="1" s="1"/>
  <c r="J56" i="1"/>
  <c r="J57" i="1" s="1"/>
  <c r="J58" i="1"/>
  <c r="J59" i="1" s="1"/>
  <c r="H68" i="1"/>
  <c r="H69" i="1" s="1"/>
  <c r="G68" i="1"/>
  <c r="G69" i="1" s="1"/>
</calcChain>
</file>

<file path=xl/sharedStrings.xml><?xml version="1.0" encoding="utf-8"?>
<sst xmlns="http://schemas.openxmlformats.org/spreadsheetml/2006/main" count="2324" uniqueCount="626">
  <si>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</si>
  <si>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</si>
  <si>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</si>
  <si>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</si>
  <si>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</si>
  <si>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</si>
  <si>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</si>
  <si>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</si>
  <si>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</si>
  <si>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</si>
  <si>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</si>
  <si>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</si>
  <si>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</si>
  <si>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</si>
  <si>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</si>
  <si>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</si>
  <si>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</si>
  <si>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</si>
  <si>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</si>
  <si>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</si>
  <si>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</si>
  <si>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</si>
  <si>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</si>
  <si>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</si>
  <si>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</si>
  <si>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</si>
  <si>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</si>
  <si>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</si>
  <si>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</si>
  <si>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</si>
  <si>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</si>
  <si>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</si>
  <si>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</si>
  <si>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</si>
  <si>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</si>
  <si>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</si>
  <si>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</si>
  <si>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</si>
  <si>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</si>
  <si>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</si>
  <si>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</si>
  <si>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</si>
  <si>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</si>
  <si>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</si>
  <si>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</si>
  <si>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</si>
  <si>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</si>
  <si>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</si>
  <si>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</si>
  <si>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</si>
  <si>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</si>
  <si>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</si>
  <si>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</si>
  <si>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</si>
  <si>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</si>
  <si>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</si>
  <si>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</si>
  <si>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</si>
  <si>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</si>
  <si>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</si>
  <si>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</si>
  <si>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</si>
  <si>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</si>
  <si>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</si>
  <si>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</si>
  <si>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</si>
  <si>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</si>
  <si>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</si>
  <si>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</si>
  <si>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</si>
  <si>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</si>
  <si>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</si>
  <si>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</si>
  <si>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</si>
  <si>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</si>
  <si>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</si>
  <si>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</si>
  <si>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</si>
  <si>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</si>
  <si>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</si>
  <si>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</si>
  <si>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</si>
  <si>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</si>
  <si>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</si>
  <si>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</si>
  <si>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</si>
  <si>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</si>
  <si>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</si>
  <si>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</si>
  <si>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</si>
  <si>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</si>
  <si>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</si>
  <si>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</si>
  <si>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</si>
  <si>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</si>
  <si>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</si>
  <si>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</si>
  <si>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Gene</t>
  </si>
  <si>
    <t>A</t>
  </si>
  <si>
    <t>B</t>
  </si>
  <si>
    <t>C</t>
  </si>
  <si>
    <t>D</t>
  </si>
  <si>
    <t>E</t>
  </si>
  <si>
    <t>F</t>
  </si>
  <si>
    <t>G</t>
  </si>
  <si>
    <t>H</t>
  </si>
  <si>
    <t>PPC</t>
  </si>
  <si>
    <t>Samples</t>
  </si>
  <si>
    <t>Sample Name</t>
  </si>
  <si>
    <t>Catalog Number</t>
  </si>
  <si>
    <t>S1</t>
  </si>
  <si>
    <t>S2</t>
  </si>
  <si>
    <t>S3</t>
  </si>
  <si>
    <t>S4</t>
  </si>
  <si>
    <t>S5</t>
  </si>
  <si>
    <t>S6</t>
  </si>
  <si>
    <t>S7</t>
  </si>
  <si>
    <t>S8</t>
  </si>
  <si>
    <t>Positive PCR Control (PPC): Are RNA sample impurities affecting PCR?</t>
  </si>
  <si>
    <t>Control Name</t>
  </si>
  <si>
    <t>…</t>
  </si>
  <si>
    <t>I</t>
  </si>
  <si>
    <t>J</t>
  </si>
  <si>
    <t>Sample</t>
  </si>
  <si>
    <t>Control</t>
  </si>
  <si>
    <t>MIHS-999Z</t>
  </si>
  <si>
    <t>SNORD95</t>
  </si>
  <si>
    <t>SNORD96A</t>
  </si>
  <si>
    <t>miRTC</t>
  </si>
  <si>
    <t>Column</t>
  </si>
  <si>
    <r>
      <t>C</t>
    </r>
    <r>
      <rPr>
        <b/>
        <vertAlign val="subscript"/>
        <sz val="8"/>
        <rFont val="Arial"/>
        <family val="2"/>
      </rPr>
      <t>t</t>
    </r>
    <r>
      <rPr>
        <b/>
        <sz val="8"/>
        <rFont val="Arial"/>
        <family val="2"/>
      </rPr>
      <t xml:space="preserve"> cut-off values are different for Plate (A,C,D,E,F,G) and Rotor-Disc (R) Formats.</t>
    </r>
  </si>
  <si>
    <t>Format (A,C,D,E,F,G)</t>
  </si>
  <si>
    <t xml:space="preserve">Format (R) </t>
  </si>
  <si>
    <t>Select appropriate Format from menu:</t>
  </si>
  <si>
    <t>Select sample type from menu:</t>
  </si>
  <si>
    <t>Dilution after preamplification reaction</t>
  </si>
  <si>
    <t>20 fold</t>
  </si>
  <si>
    <t>40 fold</t>
  </si>
  <si>
    <t>100 fold</t>
  </si>
  <si>
    <t>200 fold</t>
  </si>
  <si>
    <t>1000 fold</t>
  </si>
  <si>
    <t>Please select dilution factor:</t>
  </si>
  <si>
    <t>MIHS-989Z</t>
  </si>
  <si>
    <t>Generally, only change data in yellow cells. Gray and white cells contain formulas for calculation or results. Please do not change the formulas in these cells.</t>
  </si>
  <si>
    <r>
      <t>C</t>
    </r>
    <r>
      <rPr>
        <b/>
        <vertAlign val="subscript"/>
        <sz val="8"/>
        <rFont val="Arial"/>
        <family val="2"/>
      </rPr>
      <t>t</t>
    </r>
    <r>
      <rPr>
        <b/>
        <sz val="8"/>
        <rFont val="Arial"/>
        <family val="2"/>
      </rPr>
      <t xml:space="preserve"> cut-off values are different, depending whether or not PreAMP was used</t>
    </r>
  </si>
  <si>
    <t>PreAMP was not used</t>
  </si>
  <si>
    <t>PreAMP was used</t>
  </si>
  <si>
    <t>5 fold</t>
  </si>
  <si>
    <t>SNORD61</t>
  </si>
  <si>
    <t>cel-miR-39-3p</t>
  </si>
  <si>
    <t>hsa-miR-16-5p</t>
  </si>
  <si>
    <t>hsa-miR-21-5p</t>
  </si>
  <si>
    <t>hsa-miR-191-5p</t>
  </si>
  <si>
    <r>
      <t>Raw C</t>
    </r>
    <r>
      <rPr>
        <b/>
        <vertAlign val="subscript"/>
        <sz val="10"/>
        <rFont val="Arial"/>
        <family val="2"/>
      </rPr>
      <t>T</t>
    </r>
    <r>
      <rPr>
        <b/>
        <sz val="10"/>
        <rFont val="Arial"/>
        <family val="2"/>
      </rPr>
      <t xml:space="preserve"> Values</t>
    </r>
  </si>
  <si>
    <t>Experiment 1</t>
  </si>
  <si>
    <t>Experiment 2</t>
  </si>
  <si>
    <t>Experiment 3</t>
  </si>
  <si>
    <t>Experiment 4</t>
  </si>
  <si>
    <t>Array Catalog #</t>
  </si>
  <si>
    <t>Species</t>
  </si>
  <si>
    <t>POS</t>
  </si>
  <si>
    <t>miRNA ID</t>
  </si>
  <si>
    <t>Assay Catalog #</t>
  </si>
  <si>
    <t>Human, Mouse, Rat, Rhesus macaque, Dog</t>
  </si>
  <si>
    <t>MIBT-989Z</t>
  </si>
  <si>
    <t>MS00019789</t>
  </si>
  <si>
    <t>Cow</t>
  </si>
  <si>
    <t>MISS-989Z</t>
  </si>
  <si>
    <t>Pig</t>
  </si>
  <si>
    <t>bta-miR-16a</t>
  </si>
  <si>
    <t>MS00044800</t>
  </si>
  <si>
    <t>MIVA-989Z</t>
  </si>
  <si>
    <t>bta-miR-21-5p</t>
  </si>
  <si>
    <t>MS00050995</t>
  </si>
  <si>
    <t>bta-miR-191</t>
  </si>
  <si>
    <t>MS00050785</t>
  </si>
  <si>
    <t>MIZM-989Z</t>
  </si>
  <si>
    <t>Corn</t>
  </si>
  <si>
    <t>MS00033705</t>
  </si>
  <si>
    <t>MIGM-989Z</t>
  </si>
  <si>
    <t>Soybean</t>
  </si>
  <si>
    <t>SNORD68</t>
  </si>
  <si>
    <t>MS00033712</t>
  </si>
  <si>
    <t>MIRS-989Z</t>
  </si>
  <si>
    <t>Rice</t>
  </si>
  <si>
    <t>MS00033733</t>
  </si>
  <si>
    <t>MINT-989Z</t>
  </si>
  <si>
    <t>Tobacco</t>
  </si>
  <si>
    <t>MS00000001</t>
  </si>
  <si>
    <t>MS00000002</t>
  </si>
  <si>
    <t>MS00031493</t>
  </si>
  <si>
    <t>MS00009079</t>
  </si>
  <si>
    <t>MS00003682</t>
  </si>
  <si>
    <t>MS00033726</t>
  </si>
  <si>
    <t>ssc-miR-16</t>
  </si>
  <si>
    <t>MS00044072</t>
  </si>
  <si>
    <t>ssc-miR-21</t>
  </si>
  <si>
    <t>MS00044296</t>
  </si>
  <si>
    <t>ssc-miR-191</t>
  </si>
  <si>
    <t>MS00043974</t>
  </si>
  <si>
    <t>oar-miR-127</t>
  </si>
  <si>
    <t>MS00055132</t>
  </si>
  <si>
    <t>oar-miR-369-3p</t>
  </si>
  <si>
    <t>MS00055237</t>
  </si>
  <si>
    <t>oar-miR-495-3p</t>
  </si>
  <si>
    <t>MS00055496</t>
  </si>
  <si>
    <t>Assay</t>
  </si>
  <si>
    <t>MIBT-989Z:A01</t>
  </si>
  <si>
    <t>MIBT-989Z:A02</t>
  </si>
  <si>
    <t>MIBT-989Z:A03</t>
  </si>
  <si>
    <t>MIBT-989Z:A04</t>
  </si>
  <si>
    <t>MIBT-989Z:A05</t>
  </si>
  <si>
    <t>MIBT-989Z:A06</t>
  </si>
  <si>
    <t>MIBT-989Z:A07</t>
  </si>
  <si>
    <t>MIBT-989Z:A08</t>
  </si>
  <si>
    <t>MIBT-989Z:A09</t>
  </si>
  <si>
    <t>MIBT-989Z:A10</t>
  </si>
  <si>
    <t>MIBT-989Z:A11</t>
  </si>
  <si>
    <t>MIBT-989Z:A12</t>
  </si>
  <si>
    <t>MIBT-989Z:B01</t>
  </si>
  <si>
    <t>MIBT-989Z:B02</t>
  </si>
  <si>
    <t>MIBT-989Z:B03</t>
  </si>
  <si>
    <t>MIBT-989Z:B04</t>
  </si>
  <si>
    <t>MIBT-989Z:B05</t>
  </si>
  <si>
    <t>MIBT-989Z:B06</t>
  </si>
  <si>
    <t>MIBT-989Z:B07</t>
  </si>
  <si>
    <t>MIBT-989Z:B08</t>
  </si>
  <si>
    <t>MIBT-989Z:B09</t>
  </si>
  <si>
    <t>MIBT-989Z:B10</t>
  </si>
  <si>
    <t>MIBT-989Z:B11</t>
  </si>
  <si>
    <t>MIBT-989Z:B12</t>
  </si>
  <si>
    <t>MIBT-989Z:C01</t>
  </si>
  <si>
    <t>MIBT-989Z:C02</t>
  </si>
  <si>
    <t>MIBT-989Z:C03</t>
  </si>
  <si>
    <t>MIBT-989Z:C04</t>
  </si>
  <si>
    <t>MIBT-989Z:C05</t>
  </si>
  <si>
    <t>MIBT-989Z:C06</t>
  </si>
  <si>
    <t>MIBT-989Z:C07</t>
  </si>
  <si>
    <t>MIBT-989Z:C08</t>
  </si>
  <si>
    <t>MIBT-989Z:C09</t>
  </si>
  <si>
    <t>MIBT-989Z:C10</t>
  </si>
  <si>
    <t>MIBT-989Z:C11</t>
  </si>
  <si>
    <t>MIBT-989Z:C12</t>
  </si>
  <si>
    <t>MIBT-989Z:D01</t>
  </si>
  <si>
    <t>MIBT-989Z:D02</t>
  </si>
  <si>
    <t>MIBT-989Z:D03</t>
  </si>
  <si>
    <t>MIBT-989Z:D04</t>
  </si>
  <si>
    <t>MIBT-989Z:D05</t>
  </si>
  <si>
    <t>MIBT-989Z:D06</t>
  </si>
  <si>
    <t>MIBT-989Z:D07</t>
  </si>
  <si>
    <t>MIBT-989Z:D08</t>
  </si>
  <si>
    <t>MIBT-989Z:D09</t>
  </si>
  <si>
    <t>MIBT-989Z:D10</t>
  </si>
  <si>
    <t>MIBT-989Z:D11</t>
  </si>
  <si>
    <t>MIBT-989Z:D12</t>
  </si>
  <si>
    <t>MIBT-989Z:E01</t>
  </si>
  <si>
    <t>MIBT-989Z:E02</t>
  </si>
  <si>
    <t>MIBT-989Z:E03</t>
  </si>
  <si>
    <t>MIBT-989Z:E04</t>
  </si>
  <si>
    <t>MIBT-989Z:E05</t>
  </si>
  <si>
    <t>MIBT-989Z:E06</t>
  </si>
  <si>
    <t>MIBT-989Z:E07</t>
  </si>
  <si>
    <t>MIBT-989Z:E08</t>
  </si>
  <si>
    <t>MIBT-989Z:E09</t>
  </si>
  <si>
    <t>MIBT-989Z:E10</t>
  </si>
  <si>
    <t>MIBT-989Z:E11</t>
  </si>
  <si>
    <t>MIBT-989Z:E12</t>
  </si>
  <si>
    <t>MIBT-989Z:F01</t>
  </si>
  <si>
    <t>MIBT-989Z:F02</t>
  </si>
  <si>
    <t>MIBT-989Z:F03</t>
  </si>
  <si>
    <t>MIBT-989Z:F04</t>
  </si>
  <si>
    <t>MIBT-989Z:F05</t>
  </si>
  <si>
    <t>MIBT-989Z:F06</t>
  </si>
  <si>
    <t>MIBT-989Z:F07</t>
  </si>
  <si>
    <t>MIBT-989Z:F08</t>
  </si>
  <si>
    <t>MIBT-989Z:F09</t>
  </si>
  <si>
    <t>MIBT-989Z:F10</t>
  </si>
  <si>
    <t>MIBT-989Z:F11</t>
  </si>
  <si>
    <t>MIBT-989Z:F12</t>
  </si>
  <si>
    <t>MIBT-989Z:G01</t>
  </si>
  <si>
    <t>MIBT-989Z:G02</t>
  </si>
  <si>
    <t>MIBT-989Z:G03</t>
  </si>
  <si>
    <t>MIBT-989Z:G04</t>
  </si>
  <si>
    <t>MIBT-989Z:G05</t>
  </si>
  <si>
    <t>MIBT-989Z:G06</t>
  </si>
  <si>
    <t>MIBT-989Z:G07</t>
  </si>
  <si>
    <t>MIBT-989Z:G08</t>
  </si>
  <si>
    <t>MIBT-989Z:G09</t>
  </si>
  <si>
    <t>MIBT-989Z:G10</t>
  </si>
  <si>
    <t>MIBT-989Z:G11</t>
  </si>
  <si>
    <t>MIBT-989Z:G12</t>
  </si>
  <si>
    <t>MIBT-989Z:H01</t>
  </si>
  <si>
    <t>MIBT-989Z:H02</t>
  </si>
  <si>
    <t>MIBT-989Z:H03</t>
  </si>
  <si>
    <t>MIBT-989Z:H04</t>
  </si>
  <si>
    <t>MIBT-989Z:H05</t>
  </si>
  <si>
    <t>MIBT-989Z:H06</t>
  </si>
  <si>
    <t>MIBT-989Z:H07</t>
  </si>
  <si>
    <t>MIBT-989Z:H08</t>
  </si>
  <si>
    <t>MIBT-989Z:H09</t>
  </si>
  <si>
    <t>MIBT-989Z:H10</t>
  </si>
  <si>
    <t>MIBT-989Z:H11</t>
  </si>
  <si>
    <t>MIBT-989Z:H12</t>
  </si>
  <si>
    <t>MIHS-989Z:A01</t>
  </si>
  <si>
    <t>MIHS-989Z:A02</t>
  </si>
  <si>
    <t>MIHS-989Z:A03</t>
  </si>
  <si>
    <t>MIHS-989Z:A04</t>
  </si>
  <si>
    <t>MIHS-989Z:A05</t>
  </si>
  <si>
    <t>MIHS-989Z:A06</t>
  </si>
  <si>
    <t>MIHS-989Z:A07</t>
  </si>
  <si>
    <t>MIHS-989Z:A08</t>
  </si>
  <si>
    <t>MIHS-989Z:A09</t>
  </si>
  <si>
    <t>MIHS-989Z:A10</t>
  </si>
  <si>
    <t>MIHS-989Z:A11</t>
  </si>
  <si>
    <t>MIHS-989Z:A12</t>
  </si>
  <si>
    <t>MIHS-989Z:B01</t>
  </si>
  <si>
    <t>MIHS-989Z:B02</t>
  </si>
  <si>
    <t>MIHS-989Z:B03</t>
  </si>
  <si>
    <t>MIHS-989Z:B04</t>
  </si>
  <si>
    <t>MIHS-989Z:B05</t>
  </si>
  <si>
    <t>MIHS-989Z:B06</t>
  </si>
  <si>
    <t>MIHS-989Z:B07</t>
  </si>
  <si>
    <t>MIHS-989Z:B08</t>
  </si>
  <si>
    <t>MIHS-989Z:B09</t>
  </si>
  <si>
    <t>MIHS-989Z:B10</t>
  </si>
  <si>
    <t>MIHS-989Z:B11</t>
  </si>
  <si>
    <t>MIHS-989Z:B12</t>
  </si>
  <si>
    <t>MIHS-989Z:C01</t>
  </si>
  <si>
    <t>MIHS-989Z:C02</t>
  </si>
  <si>
    <t>MIHS-989Z:C03</t>
  </si>
  <si>
    <t>MIHS-989Z:C04</t>
  </si>
  <si>
    <t>MIHS-989Z:C05</t>
  </si>
  <si>
    <t>MIHS-989Z:C06</t>
  </si>
  <si>
    <t>MIHS-989Z:C07</t>
  </si>
  <si>
    <t>MIHS-989Z:C08</t>
  </si>
  <si>
    <t>MIHS-989Z:C09</t>
  </si>
  <si>
    <t>MIHS-989Z:C10</t>
  </si>
  <si>
    <t>MIHS-989Z:C11</t>
  </si>
  <si>
    <t>MIHS-989Z:C12</t>
  </si>
  <si>
    <t>MIHS-989Z:D01</t>
  </si>
  <si>
    <t>MIHS-989Z:D02</t>
  </si>
  <si>
    <t>MIHS-989Z:D03</t>
  </si>
  <si>
    <t>MIHS-989Z:D04</t>
  </si>
  <si>
    <t>MIHS-989Z:D05</t>
  </si>
  <si>
    <t>MIHS-989Z:D06</t>
  </si>
  <si>
    <t>MIHS-989Z:D07</t>
  </si>
  <si>
    <t>MIHS-989Z:D08</t>
  </si>
  <si>
    <t>MIHS-989Z:D09</t>
  </si>
  <si>
    <t>MIHS-989Z:D10</t>
  </si>
  <si>
    <t>MIHS-989Z:D11</t>
  </si>
  <si>
    <t>MIHS-989Z:D12</t>
  </si>
  <si>
    <t>MIHS-989Z:E01</t>
  </si>
  <si>
    <t>MIHS-989Z:E02</t>
  </si>
  <si>
    <t>MIHS-989Z:E03</t>
  </si>
  <si>
    <t>MIHS-989Z:E04</t>
  </si>
  <si>
    <t>MIHS-989Z:E05</t>
  </si>
  <si>
    <t>MIHS-989Z:E06</t>
  </si>
  <si>
    <t>MIHS-989Z:E07</t>
  </si>
  <si>
    <t>MIHS-989Z:E08</t>
  </si>
  <si>
    <t>MIHS-989Z:E09</t>
  </si>
  <si>
    <t>MIHS-989Z:E10</t>
  </si>
  <si>
    <t>MIHS-989Z:E11</t>
  </si>
  <si>
    <t>MIHS-989Z:E12</t>
  </si>
  <si>
    <t>MIHS-989Z:F01</t>
  </si>
  <si>
    <t>MIHS-989Z:F02</t>
  </si>
  <si>
    <t>MIHS-989Z:F03</t>
  </si>
  <si>
    <t>MIHS-989Z:F04</t>
  </si>
  <si>
    <t>MIHS-989Z:F05</t>
  </si>
  <si>
    <t>MIHS-989Z:F06</t>
  </si>
  <si>
    <t>MIHS-989Z:F07</t>
  </si>
  <si>
    <t>MIHS-989Z:F08</t>
  </si>
  <si>
    <t>MIHS-989Z:F09</t>
  </si>
  <si>
    <t>MIHS-989Z:F10</t>
  </si>
  <si>
    <t>MIHS-989Z:F11</t>
  </si>
  <si>
    <t>MIHS-989Z:F12</t>
  </si>
  <si>
    <t>MIHS-989Z:G01</t>
  </si>
  <si>
    <t>MIHS-989Z:G02</t>
  </si>
  <si>
    <t>MIHS-989Z:G03</t>
  </si>
  <si>
    <t>MIHS-989Z:G04</t>
  </si>
  <si>
    <t>MIHS-989Z:G05</t>
  </si>
  <si>
    <t>MIHS-989Z:G06</t>
  </si>
  <si>
    <t>MIHS-989Z:G07</t>
  </si>
  <si>
    <t>MIHS-989Z:G08</t>
  </si>
  <si>
    <t>MIHS-989Z:G09</t>
  </si>
  <si>
    <t>MIHS-989Z:G10</t>
  </si>
  <si>
    <t>MIHS-989Z:G11</t>
  </si>
  <si>
    <t>MIHS-989Z:G12</t>
  </si>
  <si>
    <t>MIHS-989Z:H01</t>
  </si>
  <si>
    <t>MIHS-989Z:H02</t>
  </si>
  <si>
    <t>MIHS-989Z:H03</t>
  </si>
  <si>
    <t>MIHS-989Z:H04</t>
  </si>
  <si>
    <t>MIHS-989Z:H05</t>
  </si>
  <si>
    <t>MIHS-989Z:H06</t>
  </si>
  <si>
    <t>MIHS-989Z:H07</t>
  </si>
  <si>
    <t>MIHS-989Z:H08</t>
  </si>
  <si>
    <t>MIHS-989Z:H09</t>
  </si>
  <si>
    <t>MIHS-989Z:H10</t>
  </si>
  <si>
    <t>MIHS-989Z:H11</t>
  </si>
  <si>
    <t>MIHS-989Z:H12</t>
  </si>
  <si>
    <t>MISS-989Z:A01</t>
  </si>
  <si>
    <t>MISS-989Z:A02</t>
  </si>
  <si>
    <t>MISS-989Z:A03</t>
  </si>
  <si>
    <t>MISS-989Z:A04</t>
  </si>
  <si>
    <t>MISS-989Z:A05</t>
  </si>
  <si>
    <t>MISS-989Z:A06</t>
  </si>
  <si>
    <t>MISS-989Z:A07</t>
  </si>
  <si>
    <t>MISS-989Z:A08</t>
  </si>
  <si>
    <t>MISS-989Z:A09</t>
  </si>
  <si>
    <t>MISS-989Z:A10</t>
  </si>
  <si>
    <t>MISS-989Z:A11</t>
  </si>
  <si>
    <t>MISS-989Z:A12</t>
  </si>
  <si>
    <t>MISS-989Z:B01</t>
  </si>
  <si>
    <t>MISS-989Z:B02</t>
  </si>
  <si>
    <t>MISS-989Z:B03</t>
  </si>
  <si>
    <t>MISS-989Z:B04</t>
  </si>
  <si>
    <t>MISS-989Z:B05</t>
  </si>
  <si>
    <t>MISS-989Z:B06</t>
  </si>
  <si>
    <t>MISS-989Z:B07</t>
  </si>
  <si>
    <t>MISS-989Z:B08</t>
  </si>
  <si>
    <t>MISS-989Z:B09</t>
  </si>
  <si>
    <t>MISS-989Z:B10</t>
  </si>
  <si>
    <t>MISS-989Z:B11</t>
  </si>
  <si>
    <t>MISS-989Z:B12</t>
  </si>
  <si>
    <t>MISS-989Z:C01</t>
  </si>
  <si>
    <t>MISS-989Z:C02</t>
  </si>
  <si>
    <t>MISS-989Z:C03</t>
  </si>
  <si>
    <t>MISS-989Z:C04</t>
  </si>
  <si>
    <t>MISS-989Z:C05</t>
  </si>
  <si>
    <t>MISS-989Z:C06</t>
  </si>
  <si>
    <t>MISS-989Z:C07</t>
  </si>
  <si>
    <t>MISS-989Z:C08</t>
  </si>
  <si>
    <t>MISS-989Z:C09</t>
  </si>
  <si>
    <t>MISS-989Z:C10</t>
  </si>
  <si>
    <t>MISS-989Z:C11</t>
  </si>
  <si>
    <t>MISS-989Z:C12</t>
  </si>
  <si>
    <t>MISS-989Z:D01</t>
  </si>
  <si>
    <t>MISS-989Z:D02</t>
  </si>
  <si>
    <t>MISS-989Z:D03</t>
  </si>
  <si>
    <t>MISS-989Z:D04</t>
  </si>
  <si>
    <t>MISS-989Z:D05</t>
  </si>
  <si>
    <t>MISS-989Z:D06</t>
  </si>
  <si>
    <t>MISS-989Z:D07</t>
  </si>
  <si>
    <t>MISS-989Z:D08</t>
  </si>
  <si>
    <t>MISS-989Z:D09</t>
  </si>
  <si>
    <t>MISS-989Z:D10</t>
  </si>
  <si>
    <t>MISS-989Z:D11</t>
  </si>
  <si>
    <t>MISS-989Z:D12</t>
  </si>
  <si>
    <t>MISS-989Z:E01</t>
  </si>
  <si>
    <t>MISS-989Z:E02</t>
  </si>
  <si>
    <t>MISS-989Z:E03</t>
  </si>
  <si>
    <t>MISS-989Z:E04</t>
  </si>
  <si>
    <t>MISS-989Z:E05</t>
  </si>
  <si>
    <t>MISS-989Z:E06</t>
  </si>
  <si>
    <t>MISS-989Z:E07</t>
  </si>
  <si>
    <t>MISS-989Z:E08</t>
  </si>
  <si>
    <t>MISS-989Z:E09</t>
  </si>
  <si>
    <t>MISS-989Z:E10</t>
  </si>
  <si>
    <t>MISS-989Z:E11</t>
  </si>
  <si>
    <t>MISS-989Z:E12</t>
  </si>
  <si>
    <t>MISS-989Z:F01</t>
  </si>
  <si>
    <t>MISS-989Z:F02</t>
  </si>
  <si>
    <t>MISS-989Z:F03</t>
  </si>
  <si>
    <t>MISS-989Z:F04</t>
  </si>
  <si>
    <t>MISS-989Z:F05</t>
  </si>
  <si>
    <t>MISS-989Z:F06</t>
  </si>
  <si>
    <t>MISS-989Z:F07</t>
  </si>
  <si>
    <t>MISS-989Z:F08</t>
  </si>
  <si>
    <t>MISS-989Z:F09</t>
  </si>
  <si>
    <t>MISS-989Z:F10</t>
  </si>
  <si>
    <t>MISS-989Z:F11</t>
  </si>
  <si>
    <t>MISS-989Z:F12</t>
  </si>
  <si>
    <t>MISS-989Z:G01</t>
  </si>
  <si>
    <t>MISS-989Z:G02</t>
  </si>
  <si>
    <t>MISS-989Z:G03</t>
  </si>
  <si>
    <t>MISS-989Z:G04</t>
  </si>
  <si>
    <t>MISS-989Z:G05</t>
  </si>
  <si>
    <t>MISS-989Z:G06</t>
  </si>
  <si>
    <t>MISS-989Z:G07</t>
  </si>
  <si>
    <t>MISS-989Z:G08</t>
  </si>
  <si>
    <t>MISS-989Z:G09</t>
  </si>
  <si>
    <t>MISS-989Z:G10</t>
  </si>
  <si>
    <t>MISS-989Z:G11</t>
  </si>
  <si>
    <t>MISS-989Z:G12</t>
  </si>
  <si>
    <t>MISS-989Z:H01</t>
  </si>
  <si>
    <t>MISS-989Z:H02</t>
  </si>
  <si>
    <t>MISS-989Z:H03</t>
  </si>
  <si>
    <t>MISS-989Z:H04</t>
  </si>
  <si>
    <t>MISS-989Z:H05</t>
  </si>
  <si>
    <t>MISS-989Z:H06</t>
  </si>
  <si>
    <t>MISS-989Z:H07</t>
  </si>
  <si>
    <t>MISS-989Z:H08</t>
  </si>
  <si>
    <t>MISS-989Z:H09</t>
  </si>
  <si>
    <t>MISS-989Z:H10</t>
  </si>
  <si>
    <t>MISS-989Z:H11</t>
  </si>
  <si>
    <t>MISS-989Z:H12</t>
  </si>
  <si>
    <t>MIVA-989Z:A01</t>
  </si>
  <si>
    <t>MIVA-989Z:A02</t>
  </si>
  <si>
    <t>MIVA-989Z:A03</t>
  </si>
  <si>
    <t>MIVA-989Z:A04</t>
  </si>
  <si>
    <t>MIVA-989Z:A05</t>
  </si>
  <si>
    <t>MIVA-989Z:A06</t>
  </si>
  <si>
    <t>MIVA-989Z:A07</t>
  </si>
  <si>
    <t>MIVA-989Z:A08</t>
  </si>
  <si>
    <t>MIVA-989Z:A09</t>
  </si>
  <si>
    <t>MIVA-989Z:A10</t>
  </si>
  <si>
    <t>MIVA-989Z:A11</t>
  </si>
  <si>
    <t>MIVA-989Z:A12</t>
  </si>
  <si>
    <t>MIVA-989Z:B01</t>
  </si>
  <si>
    <t>MIVA-989Z:B02</t>
  </si>
  <si>
    <t>MIVA-989Z:B03</t>
  </si>
  <si>
    <t>MIVA-989Z:B04</t>
  </si>
  <si>
    <t>MIVA-989Z:B05</t>
  </si>
  <si>
    <t>MIVA-989Z:B06</t>
  </si>
  <si>
    <t>MIVA-989Z:B07</t>
  </si>
  <si>
    <t>MIVA-989Z:B08</t>
  </si>
  <si>
    <t>MIVA-989Z:B09</t>
  </si>
  <si>
    <t>MIVA-989Z:B10</t>
  </si>
  <si>
    <t>MIVA-989Z:B11</t>
  </si>
  <si>
    <t>MIVA-989Z:B12</t>
  </si>
  <si>
    <t>MIVA-989Z:C01</t>
  </si>
  <si>
    <t>MIVA-989Z:C02</t>
  </si>
  <si>
    <t>MIVA-989Z:C03</t>
  </si>
  <si>
    <t>MIVA-989Z:C04</t>
  </si>
  <si>
    <t>MIVA-989Z:C05</t>
  </si>
  <si>
    <t>MIVA-989Z:C06</t>
  </si>
  <si>
    <t>MIVA-989Z:C07</t>
  </si>
  <si>
    <t>MIVA-989Z:C08</t>
  </si>
  <si>
    <t>MIVA-989Z:C09</t>
  </si>
  <si>
    <t>MIVA-989Z:C10</t>
  </si>
  <si>
    <t>MIVA-989Z:C11</t>
  </si>
  <si>
    <t>MIVA-989Z:C12</t>
  </si>
  <si>
    <t>MIVA-989Z:D01</t>
  </si>
  <si>
    <t>MIVA-989Z:D02</t>
  </si>
  <si>
    <t>MIVA-989Z:D03</t>
  </si>
  <si>
    <t>MIVA-989Z:D04</t>
  </si>
  <si>
    <t>MIVA-989Z:D05</t>
  </si>
  <si>
    <t>MIVA-989Z:D06</t>
  </si>
  <si>
    <t>MIVA-989Z:D07</t>
  </si>
  <si>
    <t>MIVA-989Z:D08</t>
  </si>
  <si>
    <t>MIVA-989Z:D09</t>
  </si>
  <si>
    <t>MIVA-989Z:D10</t>
  </si>
  <si>
    <t>MIVA-989Z:D11</t>
  </si>
  <si>
    <t>MIVA-989Z:D12</t>
  </si>
  <si>
    <t>MIVA-989Z:E01</t>
  </si>
  <si>
    <t>MIVA-989Z:E02</t>
  </si>
  <si>
    <t>MIVA-989Z:E03</t>
  </si>
  <si>
    <t>MIVA-989Z:E04</t>
  </si>
  <si>
    <t>MIVA-989Z:E05</t>
  </si>
  <si>
    <t>MIVA-989Z:E06</t>
  </si>
  <si>
    <t>MIVA-989Z:E07</t>
  </si>
  <si>
    <t>MIVA-989Z:E08</t>
  </si>
  <si>
    <t>MIVA-989Z:E09</t>
  </si>
  <si>
    <t>MIVA-989Z:E10</t>
  </si>
  <si>
    <t>MIVA-989Z:E11</t>
  </si>
  <si>
    <t>MIVA-989Z:E12</t>
  </si>
  <si>
    <t>MIVA-989Z:F01</t>
  </si>
  <si>
    <t>MIVA-989Z:F02</t>
  </si>
  <si>
    <t>MIVA-989Z:F03</t>
  </si>
  <si>
    <t>MIVA-989Z:F04</t>
  </si>
  <si>
    <t>MIVA-989Z:F05</t>
  </si>
  <si>
    <t>MIVA-989Z:F06</t>
  </si>
  <si>
    <t>MIVA-989Z:F07</t>
  </si>
  <si>
    <t>MIVA-989Z:F08</t>
  </si>
  <si>
    <t>MIVA-989Z:F09</t>
  </si>
  <si>
    <t>MIVA-989Z:F10</t>
  </si>
  <si>
    <t>MIVA-989Z:F11</t>
  </si>
  <si>
    <t>MIVA-989Z:F12</t>
  </si>
  <si>
    <t>MIVA-989Z:G01</t>
  </si>
  <si>
    <t>MIVA-989Z:G02</t>
  </si>
  <si>
    <t>MIVA-989Z:G03</t>
  </si>
  <si>
    <t>MIVA-989Z:G04</t>
  </si>
  <si>
    <t>MIVA-989Z:G05</t>
  </si>
  <si>
    <t>MIVA-989Z:G06</t>
  </si>
  <si>
    <t>MIVA-989Z:G07</t>
  </si>
  <si>
    <t>MIVA-989Z:G08</t>
  </si>
  <si>
    <t>MIVA-989Z:G09</t>
  </si>
  <si>
    <t>MIVA-989Z:G10</t>
  </si>
  <si>
    <t>MIVA-989Z:G11</t>
  </si>
  <si>
    <t>MIVA-989Z:G12</t>
  </si>
  <si>
    <t>MIVA-989Z:H01</t>
  </si>
  <si>
    <t>MIVA-989Z:H02</t>
  </si>
  <si>
    <t>MIVA-989Z:H03</t>
  </si>
  <si>
    <t>MIVA-989Z:H04</t>
  </si>
  <si>
    <t>MIVA-989Z:H05</t>
  </si>
  <si>
    <t>MIVA-989Z:H06</t>
  </si>
  <si>
    <t>MIVA-989Z:H07</t>
  </si>
  <si>
    <t>MIVA-989Z:H08</t>
  </si>
  <si>
    <t>MIVA-989Z:H09</t>
  </si>
  <si>
    <t>MIVA-989Z:H10</t>
  </si>
  <si>
    <t>MIVA-989Z:H11</t>
  </si>
  <si>
    <t>MIVA-989Z:H12</t>
  </si>
  <si>
    <t>...</t>
  </si>
  <si>
    <t>Instructions for Analyzing miScript miRNA QC PCR Array Results with this Template</t>
  </si>
  <si>
    <t>1. Raw Data</t>
  </si>
  <si>
    <t>Select the catalog number of the miScript miRNA QC PCR Array used in the analysis from the dropdown menu in Cell E1.</t>
  </si>
  <si>
    <t>2. Results</t>
  </si>
  <si>
    <t>The Excel file automatically displays the results of the RNA quality control analysis in this worksheet.</t>
  </si>
  <si>
    <t>If you wish to change the name of samples, enter the new names into the yellow cells C1 through J1.</t>
  </si>
  <si>
    <r>
      <t>The top table reports the average of the four replicate C</t>
    </r>
    <r>
      <rPr>
        <vertAlign val="subscript"/>
        <sz val="10"/>
        <rFont val="Arial"/>
        <family val="2"/>
      </rPr>
      <t>T</t>
    </r>
    <r>
      <rPr>
        <sz val="10"/>
        <rFont val="Arial"/>
        <family val="2"/>
      </rPr>
      <t xml:space="preserve"> values for each control in each of the eight samples.</t>
    </r>
  </si>
  <si>
    <r>
      <t>Alternative Normalizer C</t>
    </r>
    <r>
      <rPr>
        <b/>
        <vertAlign val="subscript"/>
        <sz val="10"/>
        <rFont val="Arial"/>
        <family val="2"/>
      </rPr>
      <t>T</t>
    </r>
    <r>
      <rPr>
        <b/>
        <sz val="10"/>
        <rFont val="Arial"/>
        <family val="2"/>
      </rPr>
      <t xml:space="preserve"> Values</t>
    </r>
  </si>
  <si>
    <r>
      <t>Mature miRNA C</t>
    </r>
    <r>
      <rPr>
        <b/>
        <vertAlign val="subscript"/>
        <sz val="10"/>
        <rFont val="Arial"/>
        <family val="2"/>
      </rPr>
      <t>T</t>
    </r>
    <r>
      <rPr>
        <b/>
        <sz val="10"/>
        <rFont val="Arial"/>
        <family val="2"/>
      </rPr>
      <t xml:space="preserve"> Values</t>
    </r>
  </si>
  <si>
    <r>
      <t>miScript PCR Controls C</t>
    </r>
    <r>
      <rPr>
        <b/>
        <vertAlign val="subscript"/>
        <sz val="10"/>
        <rFont val="Arial"/>
        <family val="2"/>
      </rPr>
      <t>T</t>
    </r>
    <r>
      <rPr>
        <b/>
        <sz val="10"/>
        <rFont val="Arial"/>
        <family val="2"/>
      </rPr>
      <t xml:space="preserve"> Values</t>
    </r>
  </si>
  <si>
    <t>Cut-Off</t>
  </si>
  <si>
    <r>
      <t>Positive PCR Control (PPC): Are RNA sample impurities affecting PCR?
If the value of C</t>
    </r>
    <r>
      <rPr>
        <vertAlign val="subscript"/>
        <sz val="10"/>
        <rFont val="Arial"/>
        <family val="2"/>
      </rPr>
      <t>T</t>
    </r>
    <r>
      <rPr>
        <vertAlign val="superscript"/>
        <sz val="10"/>
        <rFont val="Arial"/>
        <family val="2"/>
      </rPr>
      <t>PPC</t>
    </r>
    <r>
      <rPr>
        <sz val="10"/>
        <rFont val="Arial"/>
        <family val="2"/>
      </rPr>
      <t xml:space="preserve"> is less than the "Cut-Off" values listed, then the answer is "NO"; otherwise, the answer is "Perhaps".</t>
    </r>
  </si>
  <si>
    <t>3. Calculations</t>
  </si>
  <si>
    <t>This worksheet contains the intermediate calculations performed by the Excel file for complete disclosure.
All of its cells are gray, and their contents should not be changed to maintain accurate reporting by the Excel file.</t>
  </si>
  <si>
    <t>Focus on the results specifically reported for the miScript miRNA PCR Array to be used to characterize the Samples tested in this miRNA QC PCR Array experiment.</t>
  </si>
  <si>
    <t>Select the array plate format used from the dropdown menu in Cell I3.
Select whether the PreAMP kit was used or not from the dropdown menu in Cell 
If you the PreAMP Kit was used, select the appropriate dilution factor from the dropdown menu in Cell I14. 
These selections define the CT cut-off values and the QC criteria for the controls on the array.</t>
  </si>
  <si>
    <r>
      <t>Copy and Paste Special Values the raw C</t>
    </r>
    <r>
      <rPr>
        <vertAlign val="subscript"/>
        <sz val="10"/>
        <rFont val="Arial"/>
        <family val="2"/>
      </rPr>
      <t>T</t>
    </r>
    <r>
      <rPr>
        <sz val="10"/>
        <rFont val="Arial"/>
        <family val="2"/>
      </rPr>
      <t xml:space="preserve"> values exported from your real-time PCR instrument into the yellow cells starting at Cells C4, D4, E4, and F4.
Please each miScript miRNA QC PCR Array replicate experiment into a separate column.
This Excel file accommodates up to a maximum number of 4 replicate arrays characterizing the same 8 RNA samples on each array.</t>
    </r>
  </si>
  <si>
    <r>
      <t>Reverse Transcription Control (miRTC): Are RNA sample impurities affecting reverse transcription?
If the value of (C</t>
    </r>
    <r>
      <rPr>
        <vertAlign val="subscript"/>
        <sz val="10"/>
        <rFont val="Arial"/>
        <family val="2"/>
      </rPr>
      <t>T</t>
    </r>
    <r>
      <rPr>
        <vertAlign val="superscript"/>
        <sz val="10"/>
        <rFont val="Arial"/>
        <family val="2"/>
      </rPr>
      <t>miRTC</t>
    </r>
    <r>
      <rPr>
        <sz val="10"/>
        <rFont val="Arial"/>
        <family val="2"/>
      </rPr>
      <t xml:space="preserve"> - C</t>
    </r>
    <r>
      <rPr>
        <vertAlign val="subscript"/>
        <sz val="10"/>
        <rFont val="Arial"/>
        <family val="2"/>
      </rPr>
      <t>T</t>
    </r>
    <r>
      <rPr>
        <vertAlign val="superscript"/>
        <sz val="10"/>
        <rFont val="Arial"/>
        <family val="2"/>
      </rPr>
      <t>PPC</t>
    </r>
    <r>
      <rPr>
        <sz val="10"/>
        <rFont val="Arial"/>
        <family val="2"/>
      </rPr>
      <t>) is less than the "Cut-Off" value listed, then the answer is "NO"; otherwise, the answer is "Perhaps".</t>
    </r>
  </si>
  <si>
    <t>Reverse Transcription Control (miRTC): Are RNA sample impurities affecting reverse transcription?</t>
  </si>
  <si>
    <r>
      <t>2 Plate miRNome C</t>
    </r>
    <r>
      <rPr>
        <b/>
        <vertAlign val="subscript"/>
        <sz val="10"/>
        <rFont val="Arial"/>
        <family val="2"/>
      </rPr>
      <t>T</t>
    </r>
    <r>
      <rPr>
        <b/>
        <vertAlign val="superscript"/>
        <sz val="10"/>
        <rFont val="Arial"/>
        <family val="2"/>
      </rPr>
      <t>miRTC</t>
    </r>
    <r>
      <rPr>
        <b/>
        <sz val="10"/>
        <rFont val="Arial"/>
        <family val="2"/>
      </rPr>
      <t xml:space="preserve"> - C</t>
    </r>
    <r>
      <rPr>
        <b/>
        <vertAlign val="subscript"/>
        <sz val="10"/>
        <rFont val="Arial"/>
        <family val="2"/>
      </rPr>
      <t>T</t>
    </r>
    <r>
      <rPr>
        <b/>
        <vertAlign val="superscript"/>
        <sz val="10"/>
        <rFont val="Arial"/>
        <family val="2"/>
      </rPr>
      <t>PPC</t>
    </r>
  </si>
  <si>
    <r>
      <t>3 Plate miRNome C</t>
    </r>
    <r>
      <rPr>
        <b/>
        <vertAlign val="subscript"/>
        <sz val="10"/>
        <rFont val="Arial"/>
        <family val="2"/>
      </rPr>
      <t>T</t>
    </r>
    <r>
      <rPr>
        <b/>
        <vertAlign val="superscript"/>
        <sz val="10"/>
        <rFont val="Arial"/>
        <family val="2"/>
      </rPr>
      <t>miRTC</t>
    </r>
    <r>
      <rPr>
        <b/>
        <sz val="10"/>
        <rFont val="Arial"/>
        <family val="2"/>
      </rPr>
      <t xml:space="preserve"> - C</t>
    </r>
    <r>
      <rPr>
        <b/>
        <vertAlign val="subscript"/>
        <sz val="10"/>
        <rFont val="Arial"/>
        <family val="2"/>
      </rPr>
      <t>T</t>
    </r>
    <r>
      <rPr>
        <b/>
        <vertAlign val="superscript"/>
        <sz val="10"/>
        <rFont val="Arial"/>
        <family val="2"/>
      </rPr>
      <t>PPC</t>
    </r>
  </si>
  <si>
    <r>
      <t>4 Plate miRNome C</t>
    </r>
    <r>
      <rPr>
        <b/>
        <vertAlign val="subscript"/>
        <sz val="10"/>
        <rFont val="Arial"/>
        <family val="2"/>
      </rPr>
      <t>T</t>
    </r>
    <r>
      <rPr>
        <b/>
        <vertAlign val="superscript"/>
        <sz val="10"/>
        <rFont val="Arial"/>
        <family val="2"/>
      </rPr>
      <t>miRTC</t>
    </r>
    <r>
      <rPr>
        <b/>
        <sz val="10"/>
        <rFont val="Arial"/>
        <family val="2"/>
      </rPr>
      <t xml:space="preserve"> - C</t>
    </r>
    <r>
      <rPr>
        <b/>
        <vertAlign val="subscript"/>
        <sz val="10"/>
        <rFont val="Arial"/>
        <family val="2"/>
      </rPr>
      <t>T</t>
    </r>
    <r>
      <rPr>
        <b/>
        <vertAlign val="superscript"/>
        <sz val="10"/>
        <rFont val="Arial"/>
        <family val="2"/>
      </rPr>
      <t>PPC</t>
    </r>
  </si>
  <si>
    <r>
      <t xml:space="preserve">HC Array </t>
    </r>
    <r>
      <rPr>
        <b/>
        <u/>
        <sz val="10"/>
        <rFont val="Arial"/>
        <family val="2"/>
      </rPr>
      <t>OR</t>
    </r>
    <r>
      <rPr>
        <b/>
        <sz val="10"/>
        <rFont val="Arial"/>
        <family val="2"/>
      </rPr>
      <t xml:space="preserve"> 1 Plate miRNome
CT</t>
    </r>
    <r>
      <rPr>
        <b/>
        <vertAlign val="superscript"/>
        <sz val="10"/>
        <rFont val="Arial"/>
        <family val="2"/>
      </rPr>
      <t>miRTC</t>
    </r>
    <r>
      <rPr>
        <b/>
        <sz val="10"/>
        <rFont val="Arial"/>
        <family val="2"/>
      </rPr>
      <t xml:space="preserve"> - CT</t>
    </r>
    <r>
      <rPr>
        <b/>
        <vertAlign val="superscript"/>
        <sz val="10"/>
        <rFont val="Arial"/>
        <family val="2"/>
      </rPr>
      <t>PPC</t>
    </r>
  </si>
  <si>
    <r>
      <t>C</t>
    </r>
    <r>
      <rPr>
        <b/>
        <vertAlign val="subscript"/>
        <sz val="10"/>
        <rFont val="Arial"/>
        <family val="2"/>
      </rPr>
      <t>T</t>
    </r>
    <r>
      <rPr>
        <b/>
        <vertAlign val="superscript"/>
        <sz val="10"/>
        <rFont val="Arial"/>
        <family val="2"/>
      </rPr>
      <t>PPC</t>
    </r>
  </si>
  <si>
    <r>
      <t>Pathway-Focused  C</t>
    </r>
    <r>
      <rPr>
        <b/>
        <vertAlign val="subscript"/>
        <sz val="10"/>
        <rFont val="Arial"/>
        <family val="2"/>
      </rPr>
      <t>T</t>
    </r>
    <r>
      <rPr>
        <b/>
        <vertAlign val="superscript"/>
        <sz val="10"/>
        <rFont val="Arial"/>
        <family val="2"/>
      </rPr>
      <t>miRTC</t>
    </r>
    <r>
      <rPr>
        <b/>
        <sz val="10"/>
        <rFont val="Arial"/>
        <family val="2"/>
      </rPr>
      <t xml:space="preserve"> - C</t>
    </r>
    <r>
      <rPr>
        <b/>
        <vertAlign val="subscript"/>
        <sz val="10"/>
        <rFont val="Arial"/>
        <family val="2"/>
      </rPr>
      <t>T</t>
    </r>
    <r>
      <rPr>
        <b/>
        <vertAlign val="superscript"/>
        <sz val="10"/>
        <rFont val="Arial"/>
        <family val="2"/>
      </rPr>
      <t>PPC</t>
    </r>
  </si>
  <si>
    <r>
      <t>AVERAGE C</t>
    </r>
    <r>
      <rPr>
        <b/>
        <vertAlign val="subscript"/>
        <sz val="10"/>
        <rFont val="Arial"/>
        <family val="2"/>
      </rPr>
      <t>T</t>
    </r>
  </si>
  <si>
    <r>
      <t>AVEARAGE C</t>
    </r>
    <r>
      <rPr>
        <b/>
        <vertAlign val="subscript"/>
        <sz val="8"/>
        <rFont val="Arial"/>
        <family val="2"/>
      </rPr>
      <t>T</t>
    </r>
  </si>
  <si>
    <r>
      <t>C</t>
    </r>
    <r>
      <rPr>
        <b/>
        <vertAlign val="subscript"/>
        <sz val="10"/>
        <rFont val="Arial"/>
        <family val="2"/>
      </rPr>
      <t>T</t>
    </r>
    <r>
      <rPr>
        <b/>
        <sz val="10"/>
        <rFont val="Arial"/>
        <family val="2"/>
      </rPr>
      <t xml:space="preserve"> Cut-off</t>
    </r>
  </si>
  <si>
    <t>ST DEV</t>
  </si>
  <si>
    <r>
      <t>Mature miRNA C</t>
    </r>
    <r>
      <rPr>
        <vertAlign val="subscript"/>
        <sz val="10"/>
        <rFont val="Arial"/>
        <family val="2"/>
      </rPr>
      <t>T</t>
    </r>
    <r>
      <rPr>
        <sz val="10"/>
        <rFont val="Arial"/>
        <family val="2"/>
      </rPr>
      <t xml:space="preserve"> Values:
The second bar graph reports the average of the four replicate C</t>
    </r>
    <r>
      <rPr>
        <vertAlign val="subscript"/>
        <sz val="10"/>
        <rFont val="Arial"/>
        <family val="2"/>
      </rPr>
      <t>T</t>
    </r>
    <r>
      <rPr>
        <sz val="10"/>
        <rFont val="Arial"/>
        <family val="2"/>
      </rPr>
      <t xml:space="preserve"> values for 3 mature miRNA assays in each of the 8 RNA samples.</t>
    </r>
  </si>
  <si>
    <r>
      <t>miScript PCR Controls C</t>
    </r>
    <r>
      <rPr>
        <vertAlign val="subscript"/>
        <sz val="10"/>
        <rFont val="Arial"/>
        <family val="2"/>
      </rPr>
      <t>T</t>
    </r>
    <r>
      <rPr>
        <sz val="10"/>
        <rFont val="Arial"/>
        <family val="2"/>
      </rPr>
      <t xml:space="preserve"> Values:
The third bar graph reports the average of the four replicate C</t>
    </r>
    <r>
      <rPr>
        <vertAlign val="subscript"/>
        <sz val="10"/>
        <rFont val="Arial"/>
        <family val="2"/>
      </rPr>
      <t>T</t>
    </r>
    <r>
      <rPr>
        <sz val="10"/>
        <rFont val="Arial"/>
        <family val="2"/>
      </rPr>
      <t xml:space="preserve"> values for 3 snoRNA/snRNA assays in each of the 8 RNA samples.</t>
    </r>
  </si>
  <si>
    <r>
      <t>Alternative Normalizer C</t>
    </r>
    <r>
      <rPr>
        <vertAlign val="subscript"/>
        <sz val="10"/>
        <rFont val="Arial"/>
        <family val="2"/>
      </rPr>
      <t>t</t>
    </r>
    <r>
      <rPr>
        <sz val="10"/>
        <rFont val="Arial"/>
        <family val="2"/>
      </rPr>
      <t xml:space="preserve"> Values:
The first bar graph reports the average of the four replicate C</t>
    </r>
    <r>
      <rPr>
        <vertAlign val="subscript"/>
        <sz val="10"/>
        <rFont val="Arial"/>
        <family val="2"/>
      </rPr>
      <t>T</t>
    </r>
    <r>
      <rPr>
        <sz val="10"/>
        <rFont val="Arial"/>
        <family val="2"/>
      </rPr>
      <t xml:space="preserve"> values for both cel-miR-39 assays in each of the 8 RNA samples.</t>
    </r>
  </si>
  <si>
    <t>Sheep</t>
  </si>
  <si>
    <t>Version 2.0, 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</si>
</sst>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1"/>
      <color theme="1"/>
      <name val="Arial"/>
      <family val="2"/>
    </font>
    <font>
      <sz val="11"/>
      <color theme="1"/>
      <name val="Arial"/>
      <family val="2"/>
    </font>
    <font>
      <b/>
      <sz val="10"/>
      <name val="Arial"/>
      <family val="2"/>
    </font>
    <font>
      <sz val="10"/>
      <name val="Arial"/>
      <family val="2"/>
    </font>
    <font>
      <sz val="8"/>
      <name val="Arial"/>
      <family val="2"/>
    </font>
    <font>
      <b/>
      <i/>
      <sz val="10"/>
      <name val="Arial"/>
      <family val="2"/>
    </font>
    <font>
      <b/>
      <vertAlign val="subscript"/>
      <sz val="10"/>
      <name val="Arial"/>
      <family val="2"/>
    </font>
    <font>
      <b/>
      <vertAlign val="superscript"/>
      <sz val="10"/>
      <name val="Arial"/>
      <family val="2"/>
    </font>
    <font>
      <b/>
      <sz val="8"/>
      <name val="Arial"/>
      <family val="2"/>
    </font>
    <font>
      <sz val="8"/>
      <name val="Arial"/>
      <family val="2"/>
    </font>
    <font>
      <b/>
      <vertAlign val="subscript"/>
      <sz val="8"/>
      <name val="Arial"/>
      <family val="2"/>
    </font>
    <font>
      <vertAlign val="subscript"/>
      <sz val="10"/>
      <name val="Arial"/>
      <family val="2"/>
    </font>
    <font>
      <vertAlign val="superscript"/>
      <sz val="10"/>
      <name val="Arial"/>
      <family val="2"/>
    </font>
    <font>
      <b/>
      <u/>
      <sz val="10"/>
      <name val="Arial"/>
      <family val="2"/>
    </font>
    <font>
      <b/>
      <sz val="11"/>
      <color theme="1"/>
      <name val="Arial"/>
      <family val="2"/>
    </font>
    <font>
      <sz val="11"/>
      <color theme="0" tint="-0.499984740745262"/>
      <name val="Arial"/>
      <family val="2"/>
    </font>
    <font>
      <b/>
      <sz val="10"/>
      <color rgb="FFFF0000"/>
      <name val="Arial"/>
      <family val="2"/>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1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3" fillId="2" borderId="1" xfId="0" applyFont="1" applyFill="1" applyBorder="1" applyAlignment="1">
      <alignment vertical="center"/>
    </xf>
    <xf numFmtId="2"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9" fillId="2" borderId="1" xfId="0" applyFont="1" applyFill="1" applyBorder="1" applyAlignment="1">
      <alignment vertical="center"/>
    </xf>
    <xf numFmtId="2" fontId="10" fillId="0" borderId="1" xfId="0" applyNumberFormat="1" applyFont="1" applyBorder="1" applyAlignment="1">
      <alignment horizontal="center" vertical="center" wrapText="1"/>
    </xf>
    <xf numFmtId="2" fontId="10" fillId="0" borderId="7"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2" fontId="0" fillId="0" borderId="1" xfId="0" applyNumberFormat="1" applyBorder="1" applyAlignment="1">
      <alignment vertical="center" wrapText="1"/>
    </xf>
    <xf numFmtId="0" fontId="3" fillId="2" borderId="1" xfId="0"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4" fillId="2" borderId="1" xfId="0" applyFont="1" applyFill="1" applyBorder="1" applyAlignment="1">
      <alignment horizontal="center" vertical="center"/>
    </xf>
    <xf numFmtId="0" fontId="9" fillId="2" borderId="9" xfId="0" applyFont="1" applyFill="1" applyBorder="1" applyAlignment="1">
      <alignment horizontal="lef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1" xfId="0" applyFont="1" applyFill="1" applyBorder="1" applyAlignment="1">
      <alignment vertical="center"/>
    </xf>
    <xf numFmtId="0" fontId="9" fillId="0" borderId="1" xfId="0" applyFont="1" applyFill="1" applyBorder="1" applyAlignment="1">
      <alignment horizontal="right" vertical="center"/>
    </xf>
    <xf numFmtId="0" fontId="9" fillId="2" borderId="8" xfId="0" applyFont="1" applyFill="1" applyBorder="1" applyAlignment="1">
      <alignment horizontal="left" vertical="center"/>
    </xf>
    <xf numFmtId="0" fontId="3" fillId="0" borderId="0" xfId="0" applyFont="1" applyFill="1" applyBorder="1" applyAlignment="1">
      <alignment horizontal="right" vertical="center"/>
    </xf>
    <xf numFmtId="0" fontId="3" fillId="2" borderId="1" xfId="0" applyFont="1" applyFill="1" applyBorder="1" applyAlignment="1">
      <alignment horizontal="left" vertical="center"/>
    </xf>
    <xf numFmtId="2" fontId="0" fillId="3" borderId="1" xfId="0" applyNumberFormat="1" applyFill="1" applyBorder="1" applyAlignment="1">
      <alignment horizontal="center" vertical="center"/>
    </xf>
    <xf numFmtId="0" fontId="6" fillId="0" borderId="0" xfId="0" applyFont="1" applyFill="1" applyBorder="1" applyAlignment="1">
      <alignment horizontal="right" vertical="center"/>
    </xf>
    <xf numFmtId="0" fontId="3" fillId="0" borderId="0" xfId="0" applyFont="1" applyFill="1" applyBorder="1" applyAlignment="1">
      <alignment vertical="center"/>
    </xf>
    <xf numFmtId="2" fontId="0" fillId="3" borderId="0" xfId="0" applyNumberFormat="1" applyFill="1" applyBorder="1" applyAlignment="1">
      <alignment horizontal="center" vertical="center"/>
    </xf>
    <xf numFmtId="0" fontId="0" fillId="0" borderId="0" xfId="0" applyFill="1" applyBorder="1" applyAlignment="1">
      <alignment vertical="center"/>
    </xf>
    <xf numFmtId="0" fontId="0" fillId="0" borderId="0" xfId="0" applyAlignment="1">
      <alignment horizontal="center" vertical="center"/>
    </xf>
    <xf numFmtId="0" fontId="4" fillId="0" borderId="0" xfId="0" applyFont="1" applyFill="1" applyBorder="1" applyAlignment="1">
      <alignment vertical="center"/>
    </xf>
    <xf numFmtId="2" fontId="0" fillId="2" borderId="1" xfId="0" applyNumberFormat="1" applyFill="1" applyBorder="1" applyAlignment="1">
      <alignment vertical="center"/>
    </xf>
    <xf numFmtId="0" fontId="3" fillId="2" borderId="1" xfId="0" applyFont="1" applyFill="1" applyBorder="1" applyAlignment="1">
      <alignment horizontal="right" vertical="center"/>
    </xf>
    <xf numFmtId="0" fontId="0" fillId="2" borderId="1" xfId="0" applyFill="1" applyBorder="1" applyAlignment="1">
      <alignment vertical="center"/>
    </xf>
    <xf numFmtId="2"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15" fillId="0" borderId="0" xfId="1" applyFont="1" applyAlignment="1">
      <alignment vertical="center"/>
    </xf>
    <xf numFmtId="0" fontId="2" fillId="0" borderId="0" xfId="1" applyAlignment="1">
      <alignment vertical="center"/>
    </xf>
    <xf numFmtId="0" fontId="16" fillId="0" borderId="0" xfId="1" applyFont="1" applyAlignment="1">
      <alignment vertical="center"/>
    </xf>
    <xf numFmtId="0" fontId="2" fillId="0" borderId="0" xfId="1" applyFont="1" applyAlignment="1">
      <alignment vertical="center"/>
    </xf>
    <xf numFmtId="0" fontId="3" fillId="3" borderId="8" xfId="0" applyFont="1" applyFill="1" applyBorder="1" applyAlignment="1">
      <alignment horizontal="center" vertical="center"/>
    </xf>
    <xf numFmtId="0" fontId="4" fillId="0" borderId="9" xfId="0" applyFont="1" applyBorder="1" applyAlignment="1">
      <alignment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9" fillId="2" borderId="8" xfId="0" applyFont="1" applyFill="1" applyBorder="1" applyAlignment="1">
      <alignment horizontal="right" vertical="center"/>
    </xf>
    <xf numFmtId="0" fontId="9" fillId="2" borderId="1" xfId="0" applyFont="1" applyFill="1" applyBorder="1" applyAlignment="1">
      <alignment horizontal="center" vertical="center"/>
    </xf>
    <xf numFmtId="0" fontId="1" fillId="0" borderId="0" xfId="1" applyFont="1" applyAlignment="1">
      <alignment vertical="center"/>
    </xf>
    <xf numFmtId="2" fontId="4" fillId="4" borderId="1" xfId="0" applyNumberFormat="1" applyFont="1" applyFill="1" applyBorder="1" applyAlignment="1">
      <alignment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4" fillId="4" borderId="1" xfId="0" applyFont="1" applyFill="1" applyBorder="1" applyAlignment="1">
      <alignment vertical="center"/>
    </xf>
    <xf numFmtId="0" fontId="10" fillId="4" borderId="7" xfId="0" applyFont="1" applyFill="1" applyBorder="1" applyAlignment="1">
      <alignment horizontal="center" vertical="center"/>
    </xf>
    <xf numFmtId="0" fontId="10" fillId="4" borderId="7" xfId="0" applyFont="1" applyFill="1" applyBorder="1" applyAlignment="1">
      <alignment horizontal="left" vertical="center"/>
    </xf>
    <xf numFmtId="9" fontId="9" fillId="4" borderId="1" xfId="0" applyNumberFormat="1" applyFont="1" applyFill="1" applyBorder="1" applyAlignment="1">
      <alignment horizontal="center" vertical="center" wrapText="1"/>
    </xf>
    <xf numFmtId="0" fontId="9" fillId="4" borderId="1" xfId="0" applyFont="1" applyFill="1" applyBorder="1" applyAlignment="1">
      <alignment vertical="center"/>
    </xf>
    <xf numFmtId="2" fontId="0" fillId="4" borderId="1" xfId="0" applyNumberFormat="1" applyFill="1" applyBorder="1" applyAlignment="1">
      <alignment vertical="center"/>
    </xf>
    <xf numFmtId="9" fontId="3" fillId="4" borderId="1" xfId="0" applyNumberFormat="1" applyFont="1" applyFill="1" applyBorder="1" applyAlignment="1">
      <alignment horizontal="center" vertical="center" wrapText="1"/>
    </xf>
    <xf numFmtId="0" fontId="9" fillId="2" borderId="1" xfId="0" applyFont="1" applyFill="1" applyBorder="1" applyAlignment="1">
      <alignment horizontal="left" vertical="center"/>
    </xf>
    <xf numFmtId="0" fontId="4" fillId="2" borderId="3"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3"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8" fillId="0" borderId="10" xfId="0" applyFont="1" applyBorder="1" applyAlignment="1">
      <alignment horizontal="left" vertical="center"/>
    </xf>
    <xf numFmtId="0" fontId="18" fillId="0" borderId="8" xfId="0" applyFont="1" applyBorder="1" applyAlignment="1">
      <alignment horizontal="left" vertical="center"/>
    </xf>
    <xf numFmtId="0" fontId="9" fillId="2" borderId="7" xfId="0" applyFont="1" applyFill="1" applyBorder="1" applyAlignment="1">
      <alignment horizontal="center" vertical="center"/>
    </xf>
    <xf numFmtId="0" fontId="4" fillId="0" borderId="11" xfId="0" applyFont="1" applyBorder="1" applyAlignment="1">
      <alignment horizontal="center" vertical="center"/>
    </xf>
    <xf numFmtId="0" fontId="3" fillId="4" borderId="9" xfId="0" applyFont="1" applyFill="1" applyBorder="1" applyAlignment="1">
      <alignment horizontal="center" vertical="center"/>
    </xf>
    <xf numFmtId="0" fontId="3" fillId="4"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9" xfId="0" applyFont="1" applyFill="1" applyBorder="1" applyAlignment="1">
      <alignment horizontal="left" vertical="center" wrapText="1"/>
    </xf>
    <xf numFmtId="0" fontId="4" fillId="0" borderId="1" xfId="0" applyFont="1" applyBorder="1" applyAlignment="1">
      <alignment vertical="center" wrapText="1"/>
    </xf>
    <xf numFmtId="0" fontId="9" fillId="4" borderId="1" xfId="0" applyFont="1" applyFill="1" applyBorder="1" applyAlignment="1">
      <alignment horizontal="left" vertical="center"/>
    </xf>
    <xf numFmtId="0" fontId="17" fillId="0" borderId="1" xfId="0" applyFont="1" applyBorder="1" applyAlignment="1">
      <alignment vertical="center" wrapText="1"/>
    </xf>
    <xf numFmtId="0" fontId="3"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0" fillId="0" borderId="1" xfId="0" applyBorder="1" applyAlignment="1">
      <alignment vertical="center"/>
    </xf>
    <xf numFmtId="0" fontId="0" fillId="4" borderId="8" xfId="0" applyFill="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0" xfId="0" applyBorder="1" applyAlignment="1">
      <alignment vertical="center"/>
    </xf>
    <xf numFmtId="0" fontId="0" fillId="0" borderId="8" xfId="0" applyBorder="1" applyAlignment="1">
      <alignment vertical="center"/>
    </xf>
    <xf numFmtId="0" fontId="4" fillId="0" borderId="5" xfId="0" applyFont="1" applyFill="1" applyBorder="1" applyAlignment="1">
      <alignment horizontal="center" vertical="center"/>
    </xf>
    <xf numFmtId="0" fontId="3" fillId="2" borderId="8" xfId="0" applyFont="1" applyFill="1" applyBorder="1" applyAlignment="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6" fillId="0" borderId="3" xfId="0" applyFont="1" applyFill="1" applyBorder="1" applyAlignment="1">
      <alignment horizontal="center" vertical="center"/>
    </xf>
    <xf numFmtId="0" fontId="3" fillId="2" borderId="9" xfId="0" applyFont="1" applyFill="1" applyBorder="1" applyAlignment="1">
      <alignment vertical="center"/>
    </xf>
    <xf numFmtId="2" fontId="3" fillId="2" borderId="9" xfId="0" applyNumberFormat="1" applyFont="1" applyFill="1" applyBorder="1" applyAlignment="1">
      <alignment horizontal="center" vertical="center"/>
    </xf>
  </cellXfs>
  <cellStyles count="2">
    <cellStyle name="Normal" xfId="0" builtinId="0"/>
    <cellStyle name="Normal 2" xfId="1" xr:uid="{00000000-0005-0000-0000-000001000000}"/>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59463901004481"/>
          <c:y val="6.0000048828164738E-2"/>
          <c:w val="0.83570827741820009"/>
          <c:h val="0.80333398708820558"/>
        </c:manualLayout>
      </c:layout>
      <c:barChart>
        <c:barDir val="col"/>
        <c:grouping val="clustered"/>
        <c:varyColors val="0"/>
        <c:ser>
          <c:idx val="0"/>
          <c:order val="0"/>
          <c:tx>
            <c:strRef>
              <c:f>Results!$B$3</c:f>
              <c:strCache>
                <c:ptCount val="1"/>
                <c:pt idx="0">
                  <c:v>cel-miR-39-3p</c:v>
                </c:pt>
              </c:strCache>
            </c:strRef>
          </c:tx>
          <c:spPr>
            <a:solidFill>
              <a:srgbClr val="9999FF"/>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Results!$C$3:$J$3</c:f>
              <c:numCache>
                <c:formatCode>0.00</c:formatCode>
                <c:ptCount val="8"/>
                <c:pt idx="0">
                  <c:v>19.260000000000002</c:v>
                </c:pt>
                <c:pt idx="1">
                  <c:v>19.23</c:v>
                </c:pt>
                <c:pt idx="2">
                  <c:v>19.93</c:v>
                </c:pt>
                <c:pt idx="3">
                  <c:v>19.46</c:v>
                </c:pt>
                <c:pt idx="4">
                  <c:v>19.86</c:v>
                </c:pt>
                <c:pt idx="5">
                  <c:v>19.829999999999998</c:v>
                </c:pt>
                <c:pt idx="6">
                  <c:v>19.89</c:v>
                </c:pt>
                <c:pt idx="7">
                  <c:v>19.920000000000002</c:v>
                </c:pt>
              </c:numCache>
            </c:numRef>
          </c:val>
          <c:extLst>
            <c:ext xmlns:c16="http://schemas.microsoft.com/office/drawing/2014/chart" uri="{C3380CC4-5D6E-409C-BE32-E72D297353CC}">
              <c16:uniqueId val="{00000000-1B0F-4F99-AF86-8CE07876765B}"/>
            </c:ext>
          </c:extLst>
        </c:ser>
        <c:ser>
          <c:idx val="1"/>
          <c:order val="1"/>
          <c:tx>
            <c:strRef>
              <c:f>Results!$B$4</c:f>
              <c:strCache>
                <c:ptCount val="1"/>
                <c:pt idx="0">
                  <c:v>cel-miR-39-3p</c:v>
                </c:pt>
              </c:strCache>
            </c:strRef>
          </c:tx>
          <c:spPr>
            <a:solidFill>
              <a:srgbClr val="993366"/>
            </a:solidFill>
            <a:ln w="12700">
              <a:solidFill>
                <a:srgbClr val="000000"/>
              </a:solidFill>
              <a:prstDash val="solid"/>
            </a:ln>
          </c:spPr>
          <c:invertIfNegative val="0"/>
          <c:val>
            <c:numRef>
              <c:f>Results!$C$4:$J$4</c:f>
              <c:numCache>
                <c:formatCode>0.00</c:formatCode>
                <c:ptCount val="8"/>
                <c:pt idx="0">
                  <c:v>19.170000000000002</c:v>
                </c:pt>
                <c:pt idx="1">
                  <c:v>19.47</c:v>
                </c:pt>
                <c:pt idx="2">
                  <c:v>19.66</c:v>
                </c:pt>
                <c:pt idx="3">
                  <c:v>19.61</c:v>
                </c:pt>
                <c:pt idx="4">
                  <c:v>19.41</c:v>
                </c:pt>
                <c:pt idx="5">
                  <c:v>19.600000000000001</c:v>
                </c:pt>
                <c:pt idx="6">
                  <c:v>19.190000000000001</c:v>
                </c:pt>
                <c:pt idx="7">
                  <c:v>19.010000000000002</c:v>
                </c:pt>
              </c:numCache>
            </c:numRef>
          </c:val>
          <c:extLst>
            <c:ext xmlns:c16="http://schemas.microsoft.com/office/drawing/2014/chart" uri="{C3380CC4-5D6E-409C-BE32-E72D297353CC}">
              <c16:uniqueId val="{00000001-1B0F-4F99-AF86-8CE07876765B}"/>
            </c:ext>
          </c:extLst>
        </c:ser>
        <c:dLbls>
          <c:showLegendKey val="0"/>
          <c:showVal val="0"/>
          <c:showCatName val="0"/>
          <c:showSerName val="0"/>
          <c:showPercent val="0"/>
          <c:showBubbleSize val="0"/>
        </c:dLbls>
        <c:gapWidth val="150"/>
        <c:axId val="335389344"/>
        <c:axId val="1"/>
      </c:barChart>
      <c:catAx>
        <c:axId val="335389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C</a:t>
                </a:r>
                <a:r>
                  <a:rPr lang="en-US" sz="900" b="1" i="0" u="none" strike="noStrike" baseline="-25000">
                    <a:solidFill>
                      <a:srgbClr val="000000"/>
                    </a:solidFill>
                    <a:latin typeface="Arial"/>
                    <a:cs typeface="Arial"/>
                  </a:rPr>
                  <a:t>t</a:t>
                </a:r>
              </a:p>
            </c:rich>
          </c:tx>
          <c:layout>
            <c:manualLayout>
              <c:xMode val="edge"/>
              <c:yMode val="edge"/>
              <c:x val="9.8540228767700341E-2"/>
              <c:y val="0.4333350831146106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5389344"/>
        <c:crosses val="autoZero"/>
        <c:crossBetween val="between"/>
        <c:minorUnit val="1"/>
      </c:valAx>
      <c:spPr>
        <a:noFill/>
        <a:ln w="12700">
          <a:solidFill>
            <a:srgbClr val="808080"/>
          </a:solidFill>
          <a:prstDash val="solid"/>
        </a:ln>
      </c:spPr>
    </c:plotArea>
    <c:legend>
      <c:legendPos val="r"/>
      <c:layout>
        <c:manualLayout>
          <c:xMode val="edge"/>
          <c:yMode val="edge"/>
          <c:x val="6.0827322873093061E-3"/>
          <c:y val="2.500010172567434E-2"/>
          <c:w val="0.11192227408649122"/>
          <c:h val="0.22083423191012333"/>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138633297316"/>
          <c:y val="6.0403006222751653E-2"/>
          <c:w val="0.83492492839132637"/>
          <c:h val="0.80201769373542475"/>
        </c:manualLayout>
      </c:layout>
      <c:barChart>
        <c:barDir val="col"/>
        <c:grouping val="clustered"/>
        <c:varyColors val="0"/>
        <c:ser>
          <c:idx val="3"/>
          <c:order val="0"/>
          <c:tx>
            <c:strRef>
              <c:f>Results!$B$8</c:f>
              <c:strCache>
                <c:ptCount val="1"/>
                <c:pt idx="0">
                  <c:v>SNORD61</c:v>
                </c:pt>
              </c:strCache>
            </c:strRef>
          </c:tx>
          <c:spPr>
            <a:solidFill>
              <a:srgbClr val="CCFFFF"/>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Results!$C$8:$J$8</c:f>
              <c:numCache>
                <c:formatCode>0.00</c:formatCode>
                <c:ptCount val="8"/>
                <c:pt idx="0">
                  <c:v>21.82</c:v>
                </c:pt>
                <c:pt idx="1">
                  <c:v>21.75</c:v>
                </c:pt>
                <c:pt idx="2">
                  <c:v>21.75</c:v>
                </c:pt>
                <c:pt idx="3">
                  <c:v>21.84</c:v>
                </c:pt>
                <c:pt idx="4">
                  <c:v>21.49</c:v>
                </c:pt>
                <c:pt idx="5">
                  <c:v>21.72</c:v>
                </c:pt>
                <c:pt idx="6">
                  <c:v>21.15</c:v>
                </c:pt>
                <c:pt idx="7">
                  <c:v>21.15</c:v>
                </c:pt>
              </c:numCache>
            </c:numRef>
          </c:val>
          <c:extLst>
            <c:ext xmlns:c16="http://schemas.microsoft.com/office/drawing/2014/chart" uri="{C3380CC4-5D6E-409C-BE32-E72D297353CC}">
              <c16:uniqueId val="{00000000-CD56-4EBC-9354-7AACE7DF1934}"/>
            </c:ext>
          </c:extLst>
        </c:ser>
        <c:ser>
          <c:idx val="4"/>
          <c:order val="1"/>
          <c:tx>
            <c:strRef>
              <c:f>Results!$B$9</c:f>
              <c:strCache>
                <c:ptCount val="1"/>
                <c:pt idx="0">
                  <c:v>SNORD95</c:v>
                </c:pt>
              </c:strCache>
            </c:strRef>
          </c:tx>
          <c:spPr>
            <a:solidFill>
              <a:srgbClr val="660066"/>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Results!$C$9:$J$9</c:f>
              <c:numCache>
                <c:formatCode>0.00</c:formatCode>
                <c:ptCount val="8"/>
                <c:pt idx="0">
                  <c:v>22</c:v>
                </c:pt>
                <c:pt idx="1">
                  <c:v>22.45</c:v>
                </c:pt>
                <c:pt idx="2">
                  <c:v>22.15</c:v>
                </c:pt>
                <c:pt idx="3">
                  <c:v>22.43</c:v>
                </c:pt>
                <c:pt idx="4">
                  <c:v>22.56</c:v>
                </c:pt>
                <c:pt idx="5">
                  <c:v>22.96</c:v>
                </c:pt>
                <c:pt idx="6">
                  <c:v>22.18</c:v>
                </c:pt>
                <c:pt idx="7">
                  <c:v>22.55</c:v>
                </c:pt>
              </c:numCache>
            </c:numRef>
          </c:val>
          <c:extLst>
            <c:ext xmlns:c16="http://schemas.microsoft.com/office/drawing/2014/chart" uri="{C3380CC4-5D6E-409C-BE32-E72D297353CC}">
              <c16:uniqueId val="{00000001-CD56-4EBC-9354-7AACE7DF1934}"/>
            </c:ext>
          </c:extLst>
        </c:ser>
        <c:ser>
          <c:idx val="5"/>
          <c:order val="2"/>
          <c:tx>
            <c:strRef>
              <c:f>Results!$B$10</c:f>
              <c:strCache>
                <c:ptCount val="1"/>
                <c:pt idx="0">
                  <c:v>SNORD96A</c:v>
                </c:pt>
              </c:strCache>
            </c:strRef>
          </c:tx>
          <c:spPr>
            <a:solidFill>
              <a:srgbClr val="FF8080"/>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Results!$C$10:$J$10</c:f>
              <c:numCache>
                <c:formatCode>0.00</c:formatCode>
                <c:ptCount val="8"/>
                <c:pt idx="0">
                  <c:v>23.84</c:v>
                </c:pt>
                <c:pt idx="1">
                  <c:v>23.92</c:v>
                </c:pt>
                <c:pt idx="2">
                  <c:v>23.29</c:v>
                </c:pt>
                <c:pt idx="3">
                  <c:v>23.14</c:v>
                </c:pt>
                <c:pt idx="4">
                  <c:v>23.87</c:v>
                </c:pt>
                <c:pt idx="5">
                  <c:v>23.76</c:v>
                </c:pt>
                <c:pt idx="6">
                  <c:v>23.37</c:v>
                </c:pt>
                <c:pt idx="7">
                  <c:v>23.32</c:v>
                </c:pt>
              </c:numCache>
            </c:numRef>
          </c:val>
          <c:extLst>
            <c:ext xmlns:c16="http://schemas.microsoft.com/office/drawing/2014/chart" uri="{C3380CC4-5D6E-409C-BE32-E72D297353CC}">
              <c16:uniqueId val="{00000002-CD56-4EBC-9354-7AACE7DF1934}"/>
            </c:ext>
          </c:extLst>
        </c:ser>
        <c:dLbls>
          <c:showLegendKey val="0"/>
          <c:showVal val="0"/>
          <c:showCatName val="0"/>
          <c:showSerName val="0"/>
          <c:showPercent val="0"/>
          <c:showBubbleSize val="0"/>
        </c:dLbls>
        <c:gapWidth val="150"/>
        <c:axId val="339051800"/>
        <c:axId val="1"/>
      </c:barChart>
      <c:catAx>
        <c:axId val="33905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Calibri"/>
                    <a:ea typeface="Calibri"/>
                    <a:cs typeface="Calibri"/>
                  </a:defRPr>
                </a:pPr>
                <a:r>
                  <a:rPr lang="en-US" sz="925" b="1" i="0" u="none" strike="noStrike" baseline="0">
                    <a:solidFill>
                      <a:srgbClr val="000000"/>
                    </a:solidFill>
                    <a:latin typeface="Arial"/>
                    <a:cs typeface="Arial"/>
                  </a:rPr>
                  <a:t>C</a:t>
                </a:r>
                <a:r>
                  <a:rPr lang="en-US" sz="925" b="1" i="0" u="none" strike="noStrike" baseline="-25000">
                    <a:solidFill>
                      <a:srgbClr val="000000"/>
                    </a:solidFill>
                    <a:latin typeface="Arial"/>
                    <a:cs typeface="Arial"/>
                  </a:rPr>
                  <a:t>t</a:t>
                </a:r>
              </a:p>
            </c:rich>
          </c:tx>
          <c:layout>
            <c:manualLayout>
              <c:xMode val="edge"/>
              <c:yMode val="edge"/>
              <c:x val="9.9022009176333886E-2"/>
              <c:y val="0.4327740492170021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051800"/>
        <c:crosses val="autoZero"/>
        <c:crossBetween val="between"/>
      </c:valAx>
      <c:spPr>
        <a:noFill/>
        <a:ln w="12700">
          <a:solidFill>
            <a:srgbClr val="808080"/>
          </a:solidFill>
          <a:prstDash val="solid"/>
        </a:ln>
      </c:spPr>
    </c:plotArea>
    <c:legend>
      <c:legendPos val="r"/>
      <c:layout>
        <c:manualLayout>
          <c:xMode val="edge"/>
          <c:yMode val="edge"/>
          <c:x val="7.3349633251833741E-3"/>
          <c:y val="2.5210135754775626E-2"/>
          <c:w val="0.11246943765281174"/>
          <c:h val="0.25630304684021887"/>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84421566172482"/>
          <c:y val="6.9853129271911452E-2"/>
          <c:w val="0.83555191252518857"/>
          <c:h val="0.78309034394300736"/>
        </c:manualLayout>
      </c:layout>
      <c:barChart>
        <c:barDir val="col"/>
        <c:grouping val="clustered"/>
        <c:varyColors val="0"/>
        <c:ser>
          <c:idx val="0"/>
          <c:order val="0"/>
          <c:tx>
            <c:strRef>
              <c:f>Results!$B$5</c:f>
              <c:strCache>
                <c:ptCount val="1"/>
                <c:pt idx="0">
                  <c:v>hsa-miR-16-5p</c:v>
                </c:pt>
              </c:strCache>
            </c:strRef>
          </c:tx>
          <c:spPr>
            <a:solidFill>
              <a:srgbClr val="9999FF"/>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Results!$C$5:$J$5</c:f>
              <c:numCache>
                <c:formatCode>0.00</c:formatCode>
                <c:ptCount val="8"/>
                <c:pt idx="0">
                  <c:v>21.05</c:v>
                </c:pt>
                <c:pt idx="1">
                  <c:v>21.43</c:v>
                </c:pt>
                <c:pt idx="2">
                  <c:v>21.55</c:v>
                </c:pt>
                <c:pt idx="3">
                  <c:v>21.9</c:v>
                </c:pt>
                <c:pt idx="4">
                  <c:v>21.83</c:v>
                </c:pt>
                <c:pt idx="5">
                  <c:v>21.47</c:v>
                </c:pt>
                <c:pt idx="6">
                  <c:v>21.56</c:v>
                </c:pt>
                <c:pt idx="7">
                  <c:v>21.18</c:v>
                </c:pt>
              </c:numCache>
            </c:numRef>
          </c:val>
          <c:extLst>
            <c:ext xmlns:c16="http://schemas.microsoft.com/office/drawing/2014/chart" uri="{C3380CC4-5D6E-409C-BE32-E72D297353CC}">
              <c16:uniqueId val="{00000000-A935-43DF-B01F-ECFA812A8099}"/>
            </c:ext>
          </c:extLst>
        </c:ser>
        <c:ser>
          <c:idx val="1"/>
          <c:order val="1"/>
          <c:tx>
            <c:strRef>
              <c:f>Results!$B$6</c:f>
              <c:strCache>
                <c:ptCount val="1"/>
                <c:pt idx="0">
                  <c:v>hsa-miR-21-5p</c:v>
                </c:pt>
              </c:strCache>
            </c:strRef>
          </c:tx>
          <c:spPr>
            <a:solidFill>
              <a:srgbClr val="993366"/>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Results!$C$6:$J$6</c:f>
              <c:numCache>
                <c:formatCode>0.00</c:formatCode>
                <c:ptCount val="8"/>
                <c:pt idx="0">
                  <c:v>22.16</c:v>
                </c:pt>
                <c:pt idx="1">
                  <c:v>22.75</c:v>
                </c:pt>
                <c:pt idx="2">
                  <c:v>22.22</c:v>
                </c:pt>
                <c:pt idx="3">
                  <c:v>22.07</c:v>
                </c:pt>
                <c:pt idx="4">
                  <c:v>22.98</c:v>
                </c:pt>
                <c:pt idx="5">
                  <c:v>22.57</c:v>
                </c:pt>
                <c:pt idx="6">
                  <c:v>22.23</c:v>
                </c:pt>
                <c:pt idx="7">
                  <c:v>22.91</c:v>
                </c:pt>
              </c:numCache>
            </c:numRef>
          </c:val>
          <c:extLst>
            <c:ext xmlns:c16="http://schemas.microsoft.com/office/drawing/2014/chart" uri="{C3380CC4-5D6E-409C-BE32-E72D297353CC}">
              <c16:uniqueId val="{00000001-A935-43DF-B01F-ECFA812A8099}"/>
            </c:ext>
          </c:extLst>
        </c:ser>
        <c:ser>
          <c:idx val="2"/>
          <c:order val="2"/>
          <c:tx>
            <c:strRef>
              <c:f>Results!$B$7</c:f>
              <c:strCache>
                <c:ptCount val="1"/>
                <c:pt idx="0">
                  <c:v>hsa-miR-191-5p</c:v>
                </c:pt>
              </c:strCache>
            </c:strRef>
          </c:tx>
          <c:spPr>
            <a:solidFill>
              <a:srgbClr val="FFFFCC"/>
            </a:solidFill>
            <a:ln w="12700">
              <a:solidFill>
                <a:srgbClr val="000000"/>
              </a:solidFill>
              <a:prstDash val="solid"/>
            </a:ln>
          </c:spPr>
          <c:invertIfNegative val="0"/>
          <c:cat>
            <c:strRef>
              <c:f>Results!$C$1:$J$1</c:f>
              <c:strCache>
                <c:ptCount val="8"/>
                <c:pt idx="0">
                  <c:v>S1</c:v>
                </c:pt>
                <c:pt idx="1">
                  <c:v>S2</c:v>
                </c:pt>
                <c:pt idx="2">
                  <c:v>S3</c:v>
                </c:pt>
                <c:pt idx="3">
                  <c:v>S4</c:v>
                </c:pt>
                <c:pt idx="4">
                  <c:v>S5</c:v>
                </c:pt>
                <c:pt idx="5">
                  <c:v>S6</c:v>
                </c:pt>
                <c:pt idx="6">
                  <c:v>S7</c:v>
                </c:pt>
                <c:pt idx="7">
                  <c:v>S8</c:v>
                </c:pt>
              </c:strCache>
            </c:strRef>
          </c:cat>
          <c:val>
            <c:numRef>
              <c:f>Results!$C$7:$J$7</c:f>
              <c:numCache>
                <c:formatCode>0.00</c:formatCode>
                <c:ptCount val="8"/>
                <c:pt idx="0">
                  <c:v>23.6</c:v>
                </c:pt>
                <c:pt idx="1">
                  <c:v>23.25</c:v>
                </c:pt>
                <c:pt idx="2">
                  <c:v>23.76</c:v>
                </c:pt>
                <c:pt idx="3">
                  <c:v>23.72</c:v>
                </c:pt>
                <c:pt idx="4">
                  <c:v>23.23</c:v>
                </c:pt>
                <c:pt idx="5">
                  <c:v>23.2</c:v>
                </c:pt>
                <c:pt idx="6">
                  <c:v>23.76</c:v>
                </c:pt>
                <c:pt idx="7">
                  <c:v>23.92</c:v>
                </c:pt>
              </c:numCache>
            </c:numRef>
          </c:val>
          <c:extLst>
            <c:ext xmlns:c16="http://schemas.microsoft.com/office/drawing/2014/chart" uri="{C3380CC4-5D6E-409C-BE32-E72D297353CC}">
              <c16:uniqueId val="{00000002-A935-43DF-B01F-ECFA812A8099}"/>
            </c:ext>
          </c:extLst>
        </c:ser>
        <c:dLbls>
          <c:showLegendKey val="0"/>
          <c:showVal val="0"/>
          <c:showCatName val="0"/>
          <c:showSerName val="0"/>
          <c:showPercent val="0"/>
          <c:showBubbleSize val="0"/>
        </c:dLbls>
        <c:gapWidth val="150"/>
        <c:axId val="339131232"/>
        <c:axId val="1"/>
      </c:barChart>
      <c:catAx>
        <c:axId val="33913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Calibri"/>
                    <a:ea typeface="Calibri"/>
                    <a:cs typeface="Calibri"/>
                  </a:defRPr>
                </a:pPr>
                <a:r>
                  <a:rPr lang="en-US" sz="925" b="1" i="0" u="none" strike="noStrike" baseline="0">
                    <a:solidFill>
                      <a:srgbClr val="000000"/>
                    </a:solidFill>
                    <a:latin typeface="Arial"/>
                    <a:cs typeface="Arial"/>
                  </a:rPr>
                  <a:t>C</a:t>
                </a:r>
                <a:r>
                  <a:rPr lang="en-US" sz="925" b="1" i="0" u="none" strike="noStrike" baseline="-25000">
                    <a:solidFill>
                      <a:srgbClr val="000000"/>
                    </a:solidFill>
                    <a:latin typeface="Arial"/>
                    <a:cs typeface="Arial"/>
                  </a:rPr>
                  <a:t>t</a:t>
                </a:r>
              </a:p>
            </c:rich>
          </c:tx>
          <c:layout>
            <c:manualLayout>
              <c:xMode val="edge"/>
              <c:yMode val="edge"/>
              <c:x val="9.6224164945161311E-2"/>
              <c:y val="0.4311925853018373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131232"/>
        <c:crosses val="autoZero"/>
        <c:crossBetween val="between"/>
      </c:valAx>
      <c:spPr>
        <a:noFill/>
        <a:ln w="12700">
          <a:solidFill>
            <a:srgbClr val="808080"/>
          </a:solidFill>
          <a:prstDash val="solid"/>
        </a:ln>
      </c:spPr>
    </c:plotArea>
    <c:legend>
      <c:legendPos val="r"/>
      <c:layout>
        <c:manualLayout>
          <c:xMode val="edge"/>
          <c:yMode val="edge"/>
          <c:x val="7.3081607795371494E-3"/>
          <c:y val="3.2110091743119268E-2"/>
          <c:w val="0.11205846528623629"/>
          <c:h val="0.32110091743119268"/>
        </c:manualLayout>
      </c:layout>
      <c:overlay val="0"/>
      <c:spPr>
        <a:noFill/>
        <a:ln w="25400">
          <a:noFill/>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15</xdr:row>
      <xdr:rowOff>171450</xdr:rowOff>
    </xdr:from>
    <xdr:to>
      <xdr:col>10</xdr:col>
      <xdr:colOff>9525</xdr:colOff>
      <xdr:row>27</xdr:row>
      <xdr:rowOff>171450</xdr:rowOff>
    </xdr:to>
    <xdr:graphicFrame macro="">
      <xdr:nvGraphicFramePr>
        <xdr:cNvPr id="1061" name="Chart 5">
          <a:extLst>
            <a:ext uri="{FF2B5EF4-FFF2-40B4-BE49-F238E27FC236}">
              <a16:creationId xmlns:a16="http://schemas.microsoft.com/office/drawing/2014/main" id="{0E316288-4EDF-4346-B2E2-E821BB8DD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9525</xdr:rowOff>
    </xdr:from>
    <xdr:to>
      <xdr:col>9</xdr:col>
      <xdr:colOff>676275</xdr:colOff>
      <xdr:row>52</xdr:row>
      <xdr:rowOff>180975</xdr:rowOff>
    </xdr:to>
    <xdr:graphicFrame macro="">
      <xdr:nvGraphicFramePr>
        <xdr:cNvPr id="1062" name="Chart 24">
          <a:extLst>
            <a:ext uri="{FF2B5EF4-FFF2-40B4-BE49-F238E27FC236}">
              <a16:creationId xmlns:a16="http://schemas.microsoft.com/office/drawing/2014/main" id="{233EF278-328A-4517-BC17-B5261C7FE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29</xdr:row>
      <xdr:rowOff>0</xdr:rowOff>
    </xdr:from>
    <xdr:to>
      <xdr:col>9</xdr:col>
      <xdr:colOff>704850</xdr:colOff>
      <xdr:row>39</xdr:row>
      <xdr:rowOff>171450</xdr:rowOff>
    </xdr:to>
    <xdr:graphicFrame macro="">
      <xdr:nvGraphicFramePr>
        <xdr:cNvPr id="1063" name="Chart 27">
          <a:extLst>
            <a:ext uri="{FF2B5EF4-FFF2-40B4-BE49-F238E27FC236}">
              <a16:creationId xmlns:a16="http://schemas.microsoft.com/office/drawing/2014/main" id="{4B3C8B55-0A8A-42F1-9E81-FD055DC1CA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piter\access\ProductionNotebook\Others\JP's%20experiment\PCR%20Array%20Plate\OligoArray_MCTF+Thymus\MCTF(T+B)_OHS021-20040903-su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mage"/>
      <sheetName val="Consistency"/>
      <sheetName val="GeneInfo_New-old"/>
      <sheetName val="newLot"/>
      <sheetName val="oldLot"/>
    </sheetNames>
    <sheetDataSet>
      <sheetData sheetId="0"/>
      <sheetData sheetId="1"/>
      <sheetData sheetId="2"/>
      <sheetData sheetId="3"/>
      <sheetData sheetId="4">
        <row r="5">
          <cell r="E5">
            <v>51050.400000000001</v>
          </cell>
        </row>
        <row r="6">
          <cell r="E6">
            <v>5084.3999999999996</v>
          </cell>
        </row>
        <row r="7">
          <cell r="E7">
            <v>3642.16</v>
          </cell>
        </row>
        <row r="8">
          <cell r="E8">
            <v>46535.21</v>
          </cell>
        </row>
        <row r="9">
          <cell r="E9">
            <v>2061.66</v>
          </cell>
        </row>
        <row r="10">
          <cell r="E10">
            <v>1642.24</v>
          </cell>
        </row>
        <row r="11">
          <cell r="E11">
            <v>1650.24</v>
          </cell>
        </row>
        <row r="12">
          <cell r="E12">
            <v>1624.64</v>
          </cell>
        </row>
        <row r="13">
          <cell r="E13">
            <v>2406.54</v>
          </cell>
        </row>
        <row r="14">
          <cell r="E14">
            <v>1809.92</v>
          </cell>
        </row>
        <row r="15">
          <cell r="E15">
            <v>1707.68</v>
          </cell>
        </row>
        <row r="16">
          <cell r="E16">
            <v>1911.52</v>
          </cell>
        </row>
        <row r="17">
          <cell r="E17">
            <v>5528.4</v>
          </cell>
        </row>
        <row r="18">
          <cell r="E18">
            <v>2173.1799999999998</v>
          </cell>
        </row>
        <row r="19">
          <cell r="E19">
            <v>1980.66</v>
          </cell>
        </row>
        <row r="20">
          <cell r="E20">
            <v>1470.72</v>
          </cell>
        </row>
        <row r="21">
          <cell r="E21">
            <v>1729.44</v>
          </cell>
        </row>
        <row r="22">
          <cell r="E22">
            <v>3761.32</v>
          </cell>
        </row>
        <row r="23">
          <cell r="E23">
            <v>1743.04</v>
          </cell>
        </row>
        <row r="24">
          <cell r="E24">
            <v>1615.36</v>
          </cell>
        </row>
        <row r="25">
          <cell r="E25">
            <v>2038.8</v>
          </cell>
        </row>
        <row r="26">
          <cell r="E26">
            <v>1543.52</v>
          </cell>
        </row>
        <row r="27">
          <cell r="E27">
            <v>1483.36</v>
          </cell>
        </row>
        <row r="28">
          <cell r="E28">
            <v>4081.36</v>
          </cell>
        </row>
        <row r="29">
          <cell r="E29">
            <v>2682.14</v>
          </cell>
        </row>
        <row r="30">
          <cell r="E30">
            <v>1647.04</v>
          </cell>
        </row>
        <row r="31">
          <cell r="E31">
            <v>2044.28</v>
          </cell>
        </row>
        <row r="32">
          <cell r="E32">
            <v>31328.53</v>
          </cell>
        </row>
        <row r="33">
          <cell r="E33">
            <v>1675.52</v>
          </cell>
        </row>
        <row r="34">
          <cell r="E34">
            <v>4287.92</v>
          </cell>
        </row>
        <row r="35">
          <cell r="E35">
            <v>1489.28</v>
          </cell>
        </row>
        <row r="36">
          <cell r="E36">
            <v>1388.48</v>
          </cell>
        </row>
        <row r="37">
          <cell r="E37">
            <v>1593.92</v>
          </cell>
        </row>
        <row r="38">
          <cell r="E38">
            <v>1676.48</v>
          </cell>
        </row>
        <row r="39">
          <cell r="E39">
            <v>1713.76</v>
          </cell>
        </row>
        <row r="40">
          <cell r="E40">
            <v>1666.56</v>
          </cell>
        </row>
        <row r="41">
          <cell r="E41">
            <v>1629.44</v>
          </cell>
        </row>
        <row r="42">
          <cell r="E42">
            <v>1533.28</v>
          </cell>
        </row>
        <row r="43">
          <cell r="E43">
            <v>1506.88</v>
          </cell>
        </row>
        <row r="44">
          <cell r="E44">
            <v>2096.3200000000002</v>
          </cell>
        </row>
        <row r="45">
          <cell r="E45">
            <v>1665.28</v>
          </cell>
        </row>
        <row r="46">
          <cell r="E46">
            <v>1691.52</v>
          </cell>
        </row>
        <row r="47">
          <cell r="E47">
            <v>1678.56</v>
          </cell>
        </row>
        <row r="48">
          <cell r="E48">
            <v>1817.6</v>
          </cell>
        </row>
        <row r="49">
          <cell r="E49">
            <v>1924.32</v>
          </cell>
        </row>
        <row r="50">
          <cell r="E50">
            <v>1570.88</v>
          </cell>
        </row>
        <row r="51">
          <cell r="E51">
            <v>1579.68</v>
          </cell>
        </row>
        <row r="52">
          <cell r="E52">
            <v>3423.28</v>
          </cell>
        </row>
        <row r="53">
          <cell r="E53">
            <v>1661.76</v>
          </cell>
        </row>
        <row r="54">
          <cell r="E54">
            <v>1965.54</v>
          </cell>
        </row>
        <row r="55">
          <cell r="E55">
            <v>9686.18</v>
          </cell>
        </row>
        <row r="56">
          <cell r="E56">
            <v>1602.4</v>
          </cell>
        </row>
        <row r="57">
          <cell r="E57">
            <v>1516.96</v>
          </cell>
        </row>
        <row r="58">
          <cell r="E58">
            <v>1536.8</v>
          </cell>
        </row>
        <row r="59">
          <cell r="E59">
            <v>1803.68</v>
          </cell>
        </row>
        <row r="60">
          <cell r="E60">
            <v>2713.94</v>
          </cell>
        </row>
        <row r="61">
          <cell r="E61">
            <v>1685.76</v>
          </cell>
        </row>
        <row r="62">
          <cell r="E62">
            <v>1819.52</v>
          </cell>
        </row>
        <row r="63">
          <cell r="E63">
            <v>1525.44</v>
          </cell>
        </row>
        <row r="64">
          <cell r="E64">
            <v>4327.76</v>
          </cell>
        </row>
        <row r="65">
          <cell r="E65">
            <v>1408.64</v>
          </cell>
        </row>
        <row r="66">
          <cell r="E66">
            <v>11233.12</v>
          </cell>
        </row>
        <row r="67">
          <cell r="E67">
            <v>1392.16</v>
          </cell>
        </row>
        <row r="68">
          <cell r="E68">
            <v>1422.56</v>
          </cell>
        </row>
        <row r="69">
          <cell r="E69">
            <v>1705.44</v>
          </cell>
        </row>
        <row r="70">
          <cell r="E70">
            <v>2873.54</v>
          </cell>
        </row>
        <row r="71">
          <cell r="E71">
            <v>1526.88</v>
          </cell>
        </row>
        <row r="72">
          <cell r="E72">
            <v>1521.12</v>
          </cell>
        </row>
        <row r="73">
          <cell r="E73">
            <v>1386.08</v>
          </cell>
        </row>
        <row r="74">
          <cell r="E74">
            <v>2144.2600000000002</v>
          </cell>
        </row>
        <row r="75">
          <cell r="E75">
            <v>1359.52</v>
          </cell>
        </row>
        <row r="76">
          <cell r="E76">
            <v>1345.92</v>
          </cell>
        </row>
        <row r="77">
          <cell r="E77">
            <v>1727.04</v>
          </cell>
        </row>
        <row r="78">
          <cell r="E78">
            <v>4738.16</v>
          </cell>
        </row>
        <row r="79">
          <cell r="E79">
            <v>1582.88</v>
          </cell>
        </row>
        <row r="80">
          <cell r="E80">
            <v>1486.08</v>
          </cell>
        </row>
        <row r="81">
          <cell r="E81">
            <v>1474.72</v>
          </cell>
        </row>
        <row r="82">
          <cell r="E82">
            <v>1433.76</v>
          </cell>
        </row>
        <row r="83">
          <cell r="E83">
            <v>1340</v>
          </cell>
        </row>
        <row r="84">
          <cell r="E84">
            <v>1329.28</v>
          </cell>
        </row>
        <row r="85">
          <cell r="E85">
            <v>1734.72</v>
          </cell>
        </row>
        <row r="86">
          <cell r="E86">
            <v>2041.26</v>
          </cell>
        </row>
        <row r="87">
          <cell r="E87">
            <v>1489.76</v>
          </cell>
        </row>
        <row r="88">
          <cell r="E88">
            <v>3324.06</v>
          </cell>
        </row>
        <row r="89">
          <cell r="E89">
            <v>1620.8</v>
          </cell>
        </row>
        <row r="90">
          <cell r="E90">
            <v>2024.18</v>
          </cell>
        </row>
        <row r="91">
          <cell r="E91">
            <v>3481.18</v>
          </cell>
        </row>
        <row r="92">
          <cell r="E92">
            <v>1311.68</v>
          </cell>
        </row>
        <row r="93">
          <cell r="E93">
            <v>2005.6</v>
          </cell>
        </row>
        <row r="94">
          <cell r="E94">
            <v>17510.3</v>
          </cell>
        </row>
        <row r="95">
          <cell r="E95">
            <v>1598.26</v>
          </cell>
        </row>
        <row r="96">
          <cell r="E96">
            <v>1735.68</v>
          </cell>
        </row>
        <row r="97">
          <cell r="E97">
            <v>1597.92</v>
          </cell>
        </row>
        <row r="98">
          <cell r="E98">
            <v>1765.76</v>
          </cell>
        </row>
        <row r="99">
          <cell r="E99">
            <v>1614.56</v>
          </cell>
        </row>
        <row r="100">
          <cell r="E100">
            <v>1705.6</v>
          </cell>
        </row>
        <row r="101">
          <cell r="E101">
            <v>2135.2199999999998</v>
          </cell>
        </row>
        <row r="102">
          <cell r="E102">
            <v>1708.64</v>
          </cell>
        </row>
        <row r="103">
          <cell r="E103">
            <v>1594.56</v>
          </cell>
        </row>
        <row r="104">
          <cell r="E104">
            <v>1487.2</v>
          </cell>
        </row>
        <row r="105">
          <cell r="E105">
            <v>1468.64</v>
          </cell>
        </row>
        <row r="106">
          <cell r="E106">
            <v>1592.16</v>
          </cell>
        </row>
        <row r="107">
          <cell r="E107">
            <v>1514.4</v>
          </cell>
        </row>
        <row r="108">
          <cell r="E108">
            <v>1488.32</v>
          </cell>
        </row>
        <row r="109">
          <cell r="E109">
            <v>1666.56</v>
          </cell>
        </row>
        <row r="110">
          <cell r="E110">
            <v>1559.52</v>
          </cell>
        </row>
        <row r="111">
          <cell r="E111">
            <v>1527.86</v>
          </cell>
        </row>
        <row r="112">
          <cell r="E112">
            <v>1460</v>
          </cell>
        </row>
        <row r="113">
          <cell r="E113">
            <v>1426.24</v>
          </cell>
        </row>
        <row r="114">
          <cell r="E114">
            <v>1549.76</v>
          </cell>
        </row>
        <row r="115">
          <cell r="E115">
            <v>2303.98</v>
          </cell>
        </row>
        <row r="116">
          <cell r="E116">
            <v>1437.76</v>
          </cell>
        </row>
        <row r="117">
          <cell r="E117">
            <v>1994.32</v>
          </cell>
        </row>
        <row r="118">
          <cell r="E118">
            <v>1729.44</v>
          </cell>
        </row>
        <row r="119">
          <cell r="E119">
            <v>1745.12</v>
          </cell>
        </row>
        <row r="120">
          <cell r="E120">
            <v>31941.5</v>
          </cell>
        </row>
        <row r="121">
          <cell r="E121">
            <v>1767.32</v>
          </cell>
        </row>
        <row r="122">
          <cell r="E122">
            <v>1557.12</v>
          </cell>
        </row>
        <row r="123">
          <cell r="E123">
            <v>1488.32</v>
          </cell>
        </row>
        <row r="124">
          <cell r="E124">
            <v>1510.08</v>
          </cell>
        </row>
        <row r="125">
          <cell r="E125">
            <v>49640.68</v>
          </cell>
        </row>
        <row r="126">
          <cell r="E126">
            <v>7513.4</v>
          </cell>
        </row>
        <row r="127">
          <cell r="E127">
            <v>48141.54</v>
          </cell>
        </row>
        <row r="128">
          <cell r="E128">
            <v>48045.5</v>
          </cell>
        </row>
        <row r="129">
          <cell r="E129">
            <v>49021.66</v>
          </cell>
        </row>
        <row r="130">
          <cell r="E130">
            <v>48196.959999999999</v>
          </cell>
        </row>
        <row r="131">
          <cell r="E131">
            <v>8541.68</v>
          </cell>
        </row>
        <row r="132">
          <cell r="E132">
            <v>42541.81</v>
          </cell>
        </row>
      </sheetData>
      <sheetData sheetId="5">
        <row r="5">
          <cell r="E5">
            <v>51342.44</v>
          </cell>
        </row>
        <row r="6">
          <cell r="E6">
            <v>9308.2199999999993</v>
          </cell>
        </row>
        <row r="7">
          <cell r="E7">
            <v>5014.8</v>
          </cell>
        </row>
        <row r="8">
          <cell r="E8">
            <v>47709.57</v>
          </cell>
        </row>
        <row r="9">
          <cell r="E9">
            <v>3721.2</v>
          </cell>
        </row>
        <row r="10">
          <cell r="E10">
            <v>2488.8200000000002</v>
          </cell>
        </row>
        <row r="11">
          <cell r="E11">
            <v>2424.34</v>
          </cell>
        </row>
        <row r="12">
          <cell r="E12">
            <v>2396.94</v>
          </cell>
        </row>
        <row r="13">
          <cell r="E13">
            <v>2497.7800000000002</v>
          </cell>
        </row>
        <row r="14">
          <cell r="E14">
            <v>2425.7800000000002</v>
          </cell>
        </row>
        <row r="15">
          <cell r="E15">
            <v>2166.04</v>
          </cell>
        </row>
        <row r="16">
          <cell r="E16">
            <v>2378.8200000000002</v>
          </cell>
        </row>
        <row r="17">
          <cell r="E17">
            <v>9441.84</v>
          </cell>
        </row>
        <row r="18">
          <cell r="E18">
            <v>3008.72</v>
          </cell>
        </row>
        <row r="19">
          <cell r="E19">
            <v>2617.36</v>
          </cell>
        </row>
        <row r="20">
          <cell r="E20">
            <v>2036.32</v>
          </cell>
        </row>
        <row r="21">
          <cell r="E21">
            <v>2322.12</v>
          </cell>
        </row>
        <row r="22">
          <cell r="E22">
            <v>5271.38</v>
          </cell>
        </row>
        <row r="23">
          <cell r="E23">
            <v>2318.6799999999998</v>
          </cell>
        </row>
        <row r="24">
          <cell r="E24">
            <v>2274.4</v>
          </cell>
        </row>
        <row r="25">
          <cell r="E25">
            <v>4057.52</v>
          </cell>
        </row>
        <row r="26">
          <cell r="E26">
            <v>2367.7199999999998</v>
          </cell>
        </row>
        <row r="27">
          <cell r="E27">
            <v>2070.92</v>
          </cell>
        </row>
        <row r="28">
          <cell r="E28">
            <v>5431.76</v>
          </cell>
        </row>
        <row r="29">
          <cell r="E29">
            <v>4012.72</v>
          </cell>
        </row>
        <row r="30">
          <cell r="E30">
            <v>2369.12</v>
          </cell>
        </row>
        <row r="31">
          <cell r="E31">
            <v>2973.2</v>
          </cell>
        </row>
        <row r="32">
          <cell r="E32">
            <v>39644.65</v>
          </cell>
        </row>
        <row r="33">
          <cell r="E33">
            <v>2366.7199999999998</v>
          </cell>
        </row>
        <row r="34">
          <cell r="E34">
            <v>4580.3999999999996</v>
          </cell>
        </row>
        <row r="35">
          <cell r="E35">
            <v>2398.1799999999998</v>
          </cell>
        </row>
        <row r="36">
          <cell r="E36">
            <v>2003.02</v>
          </cell>
        </row>
        <row r="37">
          <cell r="E37">
            <v>2330.36</v>
          </cell>
        </row>
        <row r="38">
          <cell r="E38">
            <v>2447.2199999999998</v>
          </cell>
        </row>
        <row r="39">
          <cell r="E39">
            <v>2566.96</v>
          </cell>
        </row>
        <row r="40">
          <cell r="E40">
            <v>2587.6</v>
          </cell>
        </row>
        <row r="41">
          <cell r="E41">
            <v>2510.44</v>
          </cell>
        </row>
        <row r="42">
          <cell r="E42">
            <v>2305.64</v>
          </cell>
        </row>
        <row r="43">
          <cell r="E43">
            <v>2308.7399999999998</v>
          </cell>
        </row>
        <row r="44">
          <cell r="E44">
            <v>2739.1</v>
          </cell>
        </row>
        <row r="45">
          <cell r="E45">
            <v>2641.64</v>
          </cell>
        </row>
        <row r="46">
          <cell r="E46">
            <v>2531.58</v>
          </cell>
        </row>
        <row r="47">
          <cell r="E47">
            <v>2489.52</v>
          </cell>
        </row>
        <row r="48">
          <cell r="E48">
            <v>2558.8000000000002</v>
          </cell>
        </row>
        <row r="49">
          <cell r="E49">
            <v>3016.72</v>
          </cell>
        </row>
        <row r="50">
          <cell r="E50">
            <v>2120.8000000000002</v>
          </cell>
        </row>
        <row r="51">
          <cell r="E51">
            <v>2300.34</v>
          </cell>
        </row>
        <row r="52">
          <cell r="E52">
            <v>4778.32</v>
          </cell>
        </row>
        <row r="53">
          <cell r="E53">
            <v>2411.62</v>
          </cell>
        </row>
        <row r="54">
          <cell r="E54">
            <v>3230.48</v>
          </cell>
        </row>
        <row r="55">
          <cell r="E55">
            <v>13957.84</v>
          </cell>
        </row>
        <row r="56">
          <cell r="E56">
            <v>2414.42</v>
          </cell>
        </row>
        <row r="57">
          <cell r="E57">
            <v>2120</v>
          </cell>
        </row>
        <row r="58">
          <cell r="E58">
            <v>1961.48</v>
          </cell>
        </row>
        <row r="59">
          <cell r="E59">
            <v>2471.7800000000002</v>
          </cell>
        </row>
        <row r="60">
          <cell r="E60">
            <v>3380.56</v>
          </cell>
        </row>
        <row r="61">
          <cell r="E61">
            <v>2111</v>
          </cell>
        </row>
        <row r="62">
          <cell r="E62">
            <v>2581.52</v>
          </cell>
        </row>
        <row r="63">
          <cell r="E63">
            <v>2507.12</v>
          </cell>
        </row>
        <row r="64">
          <cell r="E64">
            <v>4846.96</v>
          </cell>
        </row>
        <row r="65">
          <cell r="E65">
            <v>2041.34</v>
          </cell>
        </row>
        <row r="66">
          <cell r="E66">
            <v>10805.6</v>
          </cell>
        </row>
        <row r="67">
          <cell r="E67">
            <v>2276.34</v>
          </cell>
        </row>
        <row r="68">
          <cell r="E68">
            <v>2125</v>
          </cell>
        </row>
        <row r="69">
          <cell r="E69">
            <v>2228.48</v>
          </cell>
        </row>
        <row r="70">
          <cell r="E70">
            <v>3483.92</v>
          </cell>
        </row>
        <row r="71">
          <cell r="E71">
            <v>2580.2399999999998</v>
          </cell>
        </row>
        <row r="72">
          <cell r="E72">
            <v>2456.64</v>
          </cell>
        </row>
        <row r="73">
          <cell r="E73">
            <v>1877.48</v>
          </cell>
        </row>
        <row r="74">
          <cell r="E74">
            <v>3949.68</v>
          </cell>
        </row>
        <row r="75">
          <cell r="E75">
            <v>2399.1799999999998</v>
          </cell>
        </row>
        <row r="76">
          <cell r="E76">
            <v>2227.2199999999998</v>
          </cell>
        </row>
        <row r="77">
          <cell r="E77">
            <v>2689.84</v>
          </cell>
        </row>
        <row r="78">
          <cell r="E78">
            <v>7298.16</v>
          </cell>
        </row>
        <row r="79">
          <cell r="E79">
            <v>2693.84</v>
          </cell>
        </row>
        <row r="80">
          <cell r="E80">
            <v>2577.04</v>
          </cell>
        </row>
        <row r="81">
          <cell r="E81">
            <v>1914.48</v>
          </cell>
        </row>
        <row r="82">
          <cell r="E82">
            <v>1945.2</v>
          </cell>
        </row>
        <row r="83">
          <cell r="E83">
            <v>2359.1799999999998</v>
          </cell>
        </row>
        <row r="84">
          <cell r="E84">
            <v>2512.7199999999998</v>
          </cell>
        </row>
        <row r="85">
          <cell r="E85">
            <v>2533.6799999999998</v>
          </cell>
        </row>
        <row r="86">
          <cell r="E86">
            <v>3194.96</v>
          </cell>
        </row>
        <row r="87">
          <cell r="E87">
            <v>2547.2600000000002</v>
          </cell>
        </row>
        <row r="88">
          <cell r="E88">
            <v>5119.4399999999996</v>
          </cell>
        </row>
        <row r="89">
          <cell r="E89">
            <v>2321.4</v>
          </cell>
        </row>
        <row r="90">
          <cell r="E90">
            <v>3222</v>
          </cell>
        </row>
        <row r="91">
          <cell r="E91">
            <v>5323.12</v>
          </cell>
        </row>
        <row r="92">
          <cell r="E92">
            <v>2765.2</v>
          </cell>
        </row>
        <row r="93">
          <cell r="E93">
            <v>3188.4</v>
          </cell>
        </row>
        <row r="94">
          <cell r="E94">
            <v>19860.560000000001</v>
          </cell>
        </row>
        <row r="95">
          <cell r="E95">
            <v>3007.12</v>
          </cell>
        </row>
        <row r="96">
          <cell r="E96">
            <v>2764.88</v>
          </cell>
        </row>
        <row r="97">
          <cell r="E97">
            <v>2821.36</v>
          </cell>
        </row>
        <row r="98">
          <cell r="E98">
            <v>2706</v>
          </cell>
        </row>
        <row r="99">
          <cell r="E99">
            <v>2872.56</v>
          </cell>
        </row>
        <row r="100">
          <cell r="E100">
            <v>3299.44</v>
          </cell>
        </row>
        <row r="101">
          <cell r="E101">
            <v>3268.56</v>
          </cell>
        </row>
        <row r="102">
          <cell r="E102">
            <v>2998.32</v>
          </cell>
        </row>
        <row r="103">
          <cell r="E103">
            <v>3198.96</v>
          </cell>
        </row>
        <row r="104">
          <cell r="E104">
            <v>2705.68</v>
          </cell>
        </row>
        <row r="105">
          <cell r="E105">
            <v>2659.92</v>
          </cell>
        </row>
        <row r="106">
          <cell r="E106">
            <v>3007.92</v>
          </cell>
        </row>
        <row r="107">
          <cell r="E107">
            <v>2947.12</v>
          </cell>
        </row>
        <row r="108">
          <cell r="E108">
            <v>3054.64</v>
          </cell>
        </row>
        <row r="109">
          <cell r="E109">
            <v>2777.2</v>
          </cell>
        </row>
        <row r="110">
          <cell r="E110">
            <v>2706.64</v>
          </cell>
        </row>
        <row r="111">
          <cell r="E111">
            <v>2981.68</v>
          </cell>
        </row>
        <row r="112">
          <cell r="E112">
            <v>2872.4</v>
          </cell>
        </row>
        <row r="113">
          <cell r="E113">
            <v>2552.06</v>
          </cell>
        </row>
        <row r="114">
          <cell r="E114">
            <v>2772.98</v>
          </cell>
        </row>
        <row r="115">
          <cell r="E115">
            <v>3293.52</v>
          </cell>
        </row>
        <row r="116">
          <cell r="E116">
            <v>2634.48</v>
          </cell>
        </row>
        <row r="117">
          <cell r="E117">
            <v>2817.2</v>
          </cell>
        </row>
        <row r="118">
          <cell r="E118">
            <v>2990</v>
          </cell>
        </row>
        <row r="119">
          <cell r="E119">
            <v>3142</v>
          </cell>
        </row>
        <row r="120">
          <cell r="E120">
            <v>41146.43</v>
          </cell>
        </row>
        <row r="121">
          <cell r="E121">
            <v>2891.28</v>
          </cell>
        </row>
        <row r="122">
          <cell r="E122">
            <v>2847.44</v>
          </cell>
        </row>
        <row r="123">
          <cell r="E123">
            <v>2807.12</v>
          </cell>
        </row>
        <row r="124">
          <cell r="E124">
            <v>2688.4</v>
          </cell>
        </row>
        <row r="125">
          <cell r="E125">
            <v>52119.78</v>
          </cell>
        </row>
        <row r="126">
          <cell r="E126">
            <v>12060.66</v>
          </cell>
        </row>
        <row r="127">
          <cell r="E127">
            <v>51403.24</v>
          </cell>
        </row>
        <row r="128">
          <cell r="E128">
            <v>50406.06</v>
          </cell>
        </row>
        <row r="129">
          <cell r="E129">
            <v>51414.22</v>
          </cell>
        </row>
        <row r="130">
          <cell r="E130">
            <v>51040.12</v>
          </cell>
        </row>
        <row r="131">
          <cell r="E131">
            <v>11024.58</v>
          </cell>
        </row>
        <row r="132">
          <cell r="E132">
            <v>46590.02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zoomScale="116" zoomScaleNormal="100" workbookViewId="0">
      <pane ySplit="1" topLeftCell="A2" activePane="bottomLeft" state="frozen"/>
      <selection pane="bottomLeft" sqref="A1:O1"/>
    </sheetView>
  </sheetViews>
  <sheetFormatPr defaultColWidth="9.109375" defaultRowHeight="13.2" x14ac:dyDescent="0.25"/>
  <cols>
    <col min="1" max="1" width="3.33203125" style="20" customWidth="1"/>
    <col min="2" max="2" width="8.6640625" style="20" customWidth="1"/>
    <col min="3" max="3" width="12.6640625" style="20" customWidth="1"/>
    <col min="4" max="7" width="10.6640625" style="20" customWidth="1"/>
    <col min="8" max="15" width="8.6640625" style="20" customWidth="1"/>
    <col min="16" max="16384" width="9.109375" style="20"/>
  </cols>
  <sheetData>
    <row r="1" spans="1:15" s="16" customFormat="1" ht="15" customHeight="1" x14ac:dyDescent="0.25">
      <c r="A1" s="70" t="s">
        <v>592</v>
      </c>
      <c r="B1" s="65"/>
      <c r="C1" s="65"/>
      <c r="D1" s="65"/>
      <c r="E1" s="65"/>
      <c r="F1" s="65"/>
      <c r="G1" s="65"/>
      <c r="H1" s="65"/>
      <c r="I1" s="65"/>
      <c r="J1" s="65"/>
      <c r="K1" s="65"/>
      <c r="L1" s="65"/>
      <c r="M1" s="65"/>
      <c r="N1" s="71"/>
      <c r="O1" s="72"/>
    </row>
    <row r="2" spans="1:15" s="16" customFormat="1" ht="15" customHeight="1" x14ac:dyDescent="0.25">
      <c r="A2" s="83" t="s">
        <v>143</v>
      </c>
      <c r="B2" s="65"/>
      <c r="C2" s="65"/>
      <c r="D2" s="65"/>
      <c r="E2" s="65"/>
      <c r="F2" s="65"/>
      <c r="G2" s="65"/>
      <c r="H2" s="65"/>
      <c r="I2" s="65"/>
      <c r="J2" s="65"/>
      <c r="K2" s="65"/>
      <c r="L2" s="65"/>
      <c r="M2" s="65"/>
      <c r="N2" s="71"/>
      <c r="O2" s="72"/>
    </row>
    <row r="3" spans="1:15" s="16" customFormat="1" ht="15" customHeight="1" x14ac:dyDescent="0.25">
      <c r="A3" s="73" t="s">
        <v>593</v>
      </c>
      <c r="B3" s="74"/>
      <c r="C3" s="74"/>
      <c r="D3" s="74"/>
      <c r="E3" s="74"/>
      <c r="F3" s="74"/>
      <c r="G3" s="74"/>
      <c r="H3" s="74"/>
      <c r="I3" s="74"/>
      <c r="J3" s="74"/>
      <c r="K3" s="74"/>
      <c r="L3" s="74"/>
      <c r="M3" s="74"/>
      <c r="N3" s="75"/>
      <c r="O3" s="76"/>
    </row>
    <row r="4" spans="1:15" s="16" customFormat="1" ht="15" customHeight="1" x14ac:dyDescent="0.25">
      <c r="A4" s="64" t="s">
        <v>594</v>
      </c>
      <c r="B4" s="65"/>
      <c r="C4" s="65"/>
      <c r="D4" s="65"/>
      <c r="E4" s="65"/>
      <c r="F4" s="65"/>
      <c r="G4" s="65"/>
      <c r="H4" s="65"/>
      <c r="I4" s="65"/>
      <c r="J4" s="65"/>
      <c r="K4" s="65"/>
      <c r="L4" s="65"/>
      <c r="M4" s="65"/>
      <c r="N4" s="65"/>
      <c r="O4" s="66"/>
    </row>
    <row r="5" spans="1:15" ht="60" customHeight="1" x14ac:dyDescent="0.25">
      <c r="A5" s="64" t="s">
        <v>607</v>
      </c>
      <c r="B5" s="65"/>
      <c r="C5" s="65"/>
      <c r="D5" s="65"/>
      <c r="E5" s="65"/>
      <c r="F5" s="65"/>
      <c r="G5" s="65"/>
      <c r="H5" s="65"/>
      <c r="I5" s="65"/>
      <c r="J5" s="65"/>
      <c r="K5" s="65"/>
      <c r="L5" s="65"/>
      <c r="M5" s="65"/>
      <c r="N5" s="65"/>
      <c r="O5" s="66"/>
    </row>
    <row r="6" spans="1:15" s="16" customFormat="1" ht="45" customHeight="1" x14ac:dyDescent="0.25">
      <c r="A6" s="64" t="s">
        <v>608</v>
      </c>
      <c r="B6" s="65"/>
      <c r="C6" s="65"/>
      <c r="D6" s="65"/>
      <c r="E6" s="65"/>
      <c r="F6" s="65"/>
      <c r="G6" s="65"/>
      <c r="H6" s="65"/>
      <c r="I6" s="65"/>
      <c r="J6" s="65"/>
      <c r="K6" s="65"/>
      <c r="L6" s="65"/>
      <c r="M6" s="65"/>
      <c r="N6" s="71"/>
      <c r="O6" s="72"/>
    </row>
    <row r="7" spans="1:15" ht="12" customHeight="1" x14ac:dyDescent="0.25">
      <c r="A7" s="21"/>
      <c r="B7" s="22" t="s">
        <v>98</v>
      </c>
      <c r="C7" s="22" t="s">
        <v>99</v>
      </c>
      <c r="D7" s="22" t="s">
        <v>100</v>
      </c>
      <c r="E7" s="22" t="s">
        <v>101</v>
      </c>
      <c r="F7" s="22" t="s">
        <v>102</v>
      </c>
      <c r="G7" s="22" t="s">
        <v>103</v>
      </c>
      <c r="H7" s="22" t="s">
        <v>104</v>
      </c>
      <c r="I7" s="62" t="s">
        <v>105</v>
      </c>
      <c r="J7" s="62"/>
      <c r="K7" s="62"/>
      <c r="L7" s="62"/>
      <c r="M7" s="62" t="s">
        <v>121</v>
      </c>
      <c r="N7" s="62"/>
    </row>
    <row r="8" spans="1:15" ht="12" customHeight="1" x14ac:dyDescent="0.25">
      <c r="A8" s="21">
        <v>1</v>
      </c>
      <c r="B8" s="45"/>
      <c r="C8" s="44"/>
      <c r="D8" s="81" t="s">
        <v>109</v>
      </c>
      <c r="E8" s="82"/>
      <c r="F8" s="79" t="s">
        <v>125</v>
      </c>
      <c r="G8" s="80"/>
      <c r="I8" s="63" t="s">
        <v>130</v>
      </c>
      <c r="J8" s="63"/>
      <c r="K8" s="63"/>
      <c r="L8" s="63"/>
      <c r="M8" s="61" t="s">
        <v>131</v>
      </c>
      <c r="N8" s="61"/>
    </row>
    <row r="9" spans="1:15" ht="12" customHeight="1" x14ac:dyDescent="0.25">
      <c r="A9" s="21">
        <v>2</v>
      </c>
      <c r="B9" s="77" t="s">
        <v>0</v>
      </c>
      <c r="C9" s="77" t="s">
        <v>206</v>
      </c>
      <c r="D9" s="81" t="s">
        <v>153</v>
      </c>
      <c r="E9" s="87"/>
      <c r="F9" s="87"/>
      <c r="G9" s="82"/>
      <c r="I9" s="63"/>
      <c r="J9" s="63"/>
      <c r="K9" s="63"/>
      <c r="L9" s="63"/>
      <c r="M9" s="61" t="s">
        <v>132</v>
      </c>
      <c r="N9" s="61"/>
    </row>
    <row r="10" spans="1:15" ht="12" customHeight="1" x14ac:dyDescent="0.25">
      <c r="A10" s="21">
        <v>3</v>
      </c>
      <c r="B10" s="78"/>
      <c r="C10" s="78"/>
      <c r="D10" s="6" t="s">
        <v>154</v>
      </c>
      <c r="E10" s="6" t="s">
        <v>155</v>
      </c>
      <c r="F10" s="6" t="s">
        <v>156</v>
      </c>
      <c r="G10" s="6" t="s">
        <v>157</v>
      </c>
      <c r="I10" s="61" t="s">
        <v>133</v>
      </c>
      <c r="J10" s="61"/>
      <c r="K10" s="61"/>
      <c r="L10" s="61"/>
      <c r="M10" s="85" t="s">
        <v>131</v>
      </c>
      <c r="N10" s="85"/>
    </row>
    <row r="11" spans="1:15" ht="12" customHeight="1" x14ac:dyDescent="0.25">
      <c r="A11" s="21">
        <v>4</v>
      </c>
      <c r="B11" s="46" t="s">
        <v>1</v>
      </c>
      <c r="C11" s="46" t="s">
        <v>149</v>
      </c>
      <c r="D11" s="51">
        <v>19.260000000000002</v>
      </c>
      <c r="E11" s="52"/>
      <c r="F11" s="52"/>
      <c r="G11" s="53"/>
      <c r="I11" s="17"/>
      <c r="M11" s="17"/>
    </row>
    <row r="12" spans="1:15" ht="12" customHeight="1" x14ac:dyDescent="0.25">
      <c r="A12" s="21">
        <v>5</v>
      </c>
      <c r="B12" s="46" t="s">
        <v>2</v>
      </c>
      <c r="C12" s="46" t="s">
        <v>149</v>
      </c>
      <c r="D12" s="51">
        <v>19.170000000000002</v>
      </c>
      <c r="E12" s="52"/>
      <c r="F12" s="52"/>
      <c r="G12" s="53"/>
      <c r="I12" s="63" t="s">
        <v>144</v>
      </c>
      <c r="J12" s="63"/>
      <c r="K12" s="63"/>
      <c r="L12" s="63"/>
      <c r="M12" s="61" t="s">
        <v>145</v>
      </c>
      <c r="N12" s="61"/>
    </row>
    <row r="13" spans="1:15" ht="12" customHeight="1" x14ac:dyDescent="0.25">
      <c r="A13" s="21">
        <v>6</v>
      </c>
      <c r="B13" s="46" t="s">
        <v>3</v>
      </c>
      <c r="C13" s="46" t="s">
        <v>150</v>
      </c>
      <c r="D13" s="51">
        <v>21.05</v>
      </c>
      <c r="E13" s="54"/>
      <c r="F13" s="54"/>
      <c r="G13" s="54"/>
      <c r="I13" s="63"/>
      <c r="J13" s="63"/>
      <c r="K13" s="63"/>
      <c r="L13" s="63"/>
      <c r="M13" s="61" t="s">
        <v>146</v>
      </c>
      <c r="N13" s="61"/>
    </row>
    <row r="14" spans="1:15" ht="12" customHeight="1" x14ac:dyDescent="0.25">
      <c r="A14" s="21">
        <v>7</v>
      </c>
      <c r="B14" s="46" t="s">
        <v>4</v>
      </c>
      <c r="C14" s="46" t="s">
        <v>151</v>
      </c>
      <c r="D14" s="51">
        <v>22.16</v>
      </c>
      <c r="E14" s="54"/>
      <c r="F14" s="54"/>
      <c r="G14" s="54"/>
      <c r="I14" s="61" t="s">
        <v>134</v>
      </c>
      <c r="J14" s="61"/>
      <c r="K14" s="61"/>
      <c r="L14" s="61"/>
      <c r="M14" s="85" t="s">
        <v>145</v>
      </c>
      <c r="N14" s="85"/>
    </row>
    <row r="15" spans="1:15" ht="12" customHeight="1" x14ac:dyDescent="0.25">
      <c r="A15" s="21">
        <v>8</v>
      </c>
      <c r="B15" s="46" t="s">
        <v>5</v>
      </c>
      <c r="C15" s="46" t="s">
        <v>152</v>
      </c>
      <c r="D15" s="51">
        <v>23.6</v>
      </c>
      <c r="E15" s="54"/>
      <c r="F15" s="54"/>
      <c r="G15" s="54"/>
      <c r="I15" s="17"/>
      <c r="M15" s="17"/>
    </row>
    <row r="16" spans="1:15" ht="12" customHeight="1" x14ac:dyDescent="0.25">
      <c r="A16" s="21">
        <v>9</v>
      </c>
      <c r="B16" s="46" t="s">
        <v>6</v>
      </c>
      <c r="C16" s="46" t="s">
        <v>148</v>
      </c>
      <c r="D16" s="51">
        <v>21.82</v>
      </c>
      <c r="E16" s="54"/>
      <c r="F16" s="54"/>
      <c r="G16" s="54"/>
      <c r="I16" s="88" t="s">
        <v>135</v>
      </c>
      <c r="J16" s="88"/>
      <c r="K16" s="88"/>
      <c r="L16" s="88"/>
      <c r="M16" s="61" t="s">
        <v>147</v>
      </c>
      <c r="N16" s="61"/>
    </row>
    <row r="17" spans="1:15" ht="12" customHeight="1" x14ac:dyDescent="0.25">
      <c r="A17" s="21">
        <v>10</v>
      </c>
      <c r="B17" s="46" t="s">
        <v>7</v>
      </c>
      <c r="C17" s="46" t="s">
        <v>126</v>
      </c>
      <c r="D17" s="51">
        <v>22</v>
      </c>
      <c r="E17" s="54"/>
      <c r="F17" s="54"/>
      <c r="G17" s="54"/>
      <c r="I17" s="88"/>
      <c r="J17" s="88"/>
      <c r="K17" s="88"/>
      <c r="L17" s="88"/>
      <c r="M17" s="61" t="s">
        <v>136</v>
      </c>
      <c r="N17" s="61"/>
    </row>
    <row r="18" spans="1:15" ht="12" customHeight="1" x14ac:dyDescent="0.25">
      <c r="A18" s="21">
        <v>11</v>
      </c>
      <c r="B18" s="46" t="s">
        <v>8</v>
      </c>
      <c r="C18" s="46" t="s">
        <v>127</v>
      </c>
      <c r="D18" s="51">
        <v>23.84</v>
      </c>
      <c r="E18" s="54"/>
      <c r="F18" s="54"/>
      <c r="G18" s="54"/>
      <c r="I18" s="88"/>
      <c r="J18" s="88"/>
      <c r="K18" s="88"/>
      <c r="L18" s="88"/>
      <c r="M18" s="61" t="s">
        <v>137</v>
      </c>
      <c r="N18" s="61"/>
    </row>
    <row r="19" spans="1:15" ht="12" customHeight="1" x14ac:dyDescent="0.25">
      <c r="A19" s="21">
        <v>12</v>
      </c>
      <c r="B19" s="46" t="s">
        <v>9</v>
      </c>
      <c r="C19" s="46" t="s">
        <v>128</v>
      </c>
      <c r="D19" s="51">
        <v>19.18</v>
      </c>
      <c r="E19" s="54"/>
      <c r="F19" s="54"/>
      <c r="G19" s="54"/>
      <c r="I19" s="88"/>
      <c r="J19" s="88"/>
      <c r="K19" s="88"/>
      <c r="L19" s="88"/>
      <c r="M19" s="61" t="s">
        <v>138</v>
      </c>
      <c r="N19" s="61"/>
    </row>
    <row r="20" spans="1:15" ht="12" customHeight="1" x14ac:dyDescent="0.25">
      <c r="A20" s="21">
        <v>13</v>
      </c>
      <c r="B20" s="46" t="s">
        <v>10</v>
      </c>
      <c r="C20" s="46" t="s">
        <v>128</v>
      </c>
      <c r="D20" s="51">
        <v>19.05</v>
      </c>
      <c r="E20" s="54"/>
      <c r="F20" s="54"/>
      <c r="G20" s="54"/>
      <c r="I20" s="88"/>
      <c r="J20" s="88"/>
      <c r="K20" s="88"/>
      <c r="L20" s="88"/>
      <c r="M20" s="61" t="s">
        <v>139</v>
      </c>
      <c r="N20" s="61"/>
    </row>
    <row r="21" spans="1:15" ht="12" customHeight="1" x14ac:dyDescent="0.25">
      <c r="A21" s="21">
        <v>14</v>
      </c>
      <c r="B21" s="46" t="s">
        <v>11</v>
      </c>
      <c r="C21" s="46" t="s">
        <v>106</v>
      </c>
      <c r="D21" s="51">
        <v>21.03</v>
      </c>
      <c r="E21" s="54"/>
      <c r="F21" s="54"/>
      <c r="G21" s="54"/>
      <c r="I21" s="88"/>
      <c r="J21" s="88"/>
      <c r="K21" s="88"/>
      <c r="L21" s="88"/>
      <c r="M21" s="61" t="s">
        <v>140</v>
      </c>
      <c r="N21" s="61"/>
    </row>
    <row r="22" spans="1:15" ht="12" customHeight="1" x14ac:dyDescent="0.25">
      <c r="A22" s="21">
        <v>15</v>
      </c>
      <c r="B22" s="46" t="s">
        <v>12</v>
      </c>
      <c r="C22" s="46" t="s">
        <v>106</v>
      </c>
      <c r="D22" s="51">
        <v>21.94</v>
      </c>
      <c r="E22" s="54"/>
      <c r="F22" s="54"/>
      <c r="G22" s="54"/>
      <c r="I22" s="61" t="s">
        <v>141</v>
      </c>
      <c r="J22" s="61"/>
      <c r="K22" s="61"/>
      <c r="L22" s="61"/>
      <c r="M22" s="85" t="s">
        <v>147</v>
      </c>
      <c r="N22" s="85"/>
    </row>
    <row r="23" spans="1:15" ht="12" customHeight="1" x14ac:dyDescent="0.25">
      <c r="A23" s="21" t="s">
        <v>120</v>
      </c>
      <c r="B23" s="23" t="s">
        <v>591</v>
      </c>
      <c r="C23" s="23" t="s">
        <v>591</v>
      </c>
      <c r="D23" s="54" t="s">
        <v>120</v>
      </c>
      <c r="E23" s="54"/>
      <c r="F23" s="54"/>
      <c r="G23" s="54"/>
    </row>
    <row r="24" spans="1:15" ht="12" customHeight="1" x14ac:dyDescent="0.25">
      <c r="A24" s="21">
        <v>99</v>
      </c>
      <c r="B24" s="47" t="s">
        <v>96</v>
      </c>
      <c r="C24" s="47" t="s">
        <v>106</v>
      </c>
      <c r="D24" s="55">
        <v>21.82</v>
      </c>
      <c r="E24" s="55"/>
      <c r="F24" s="55"/>
      <c r="G24" s="56"/>
    </row>
    <row r="25" spans="1:15" s="16" customFormat="1" ht="15" customHeight="1" x14ac:dyDescent="0.25">
      <c r="A25" s="73" t="s">
        <v>595</v>
      </c>
      <c r="B25" s="74"/>
      <c r="C25" s="74"/>
      <c r="D25" s="74"/>
      <c r="E25" s="74"/>
      <c r="F25" s="74"/>
      <c r="G25" s="74"/>
      <c r="H25" s="74"/>
      <c r="I25" s="74"/>
      <c r="J25" s="74"/>
      <c r="K25" s="74"/>
      <c r="L25" s="74"/>
      <c r="M25" s="74"/>
      <c r="N25" s="75"/>
      <c r="O25" s="76"/>
    </row>
    <row r="26" spans="1:15" s="16" customFormat="1" ht="15" customHeight="1" x14ac:dyDescent="0.25">
      <c r="A26" s="64" t="s">
        <v>596</v>
      </c>
      <c r="B26" s="65"/>
      <c r="C26" s="65"/>
      <c r="D26" s="65"/>
      <c r="E26" s="65"/>
      <c r="F26" s="65"/>
      <c r="G26" s="65"/>
      <c r="H26" s="65"/>
      <c r="I26" s="65"/>
      <c r="J26" s="65"/>
      <c r="K26" s="65"/>
      <c r="L26" s="65"/>
      <c r="M26" s="65"/>
      <c r="N26" s="71"/>
      <c r="O26" s="72"/>
    </row>
    <row r="27" spans="1:15" s="16" customFormat="1" ht="15" customHeight="1" x14ac:dyDescent="0.25">
      <c r="A27" s="64" t="s">
        <v>597</v>
      </c>
      <c r="B27" s="65"/>
      <c r="C27" s="65"/>
      <c r="D27" s="65"/>
      <c r="E27" s="65"/>
      <c r="F27" s="65"/>
      <c r="G27" s="65"/>
      <c r="H27" s="65"/>
      <c r="I27" s="65"/>
      <c r="J27" s="65"/>
      <c r="K27" s="65"/>
      <c r="L27" s="65"/>
      <c r="M27" s="65"/>
      <c r="N27" s="71"/>
      <c r="O27" s="72"/>
    </row>
    <row r="28" spans="1:15" s="16" customFormat="1" ht="15" customHeight="1" x14ac:dyDescent="0.25">
      <c r="A28" s="64" t="s">
        <v>598</v>
      </c>
      <c r="B28" s="65"/>
      <c r="C28" s="65"/>
      <c r="D28" s="65"/>
      <c r="E28" s="65"/>
      <c r="F28" s="65"/>
      <c r="G28" s="65"/>
      <c r="H28" s="65"/>
      <c r="I28" s="65"/>
      <c r="J28" s="65"/>
      <c r="K28" s="65"/>
      <c r="L28" s="65"/>
      <c r="M28" s="65"/>
      <c r="N28" s="71"/>
      <c r="O28" s="72"/>
    </row>
    <row r="29" spans="1:15" ht="12" customHeight="1" x14ac:dyDescent="0.25">
      <c r="A29" s="9"/>
      <c r="B29" s="12" t="s">
        <v>98</v>
      </c>
      <c r="C29" s="13" t="s">
        <v>99</v>
      </c>
      <c r="D29" s="13" t="s">
        <v>100</v>
      </c>
      <c r="E29" s="13" t="s">
        <v>101</v>
      </c>
      <c r="F29" s="13" t="s">
        <v>102</v>
      </c>
      <c r="G29" s="13" t="s">
        <v>103</v>
      </c>
      <c r="H29" s="13" t="s">
        <v>104</v>
      </c>
      <c r="I29" s="13" t="s">
        <v>105</v>
      </c>
      <c r="J29" s="13" t="s">
        <v>121</v>
      </c>
      <c r="K29" s="13" t="s">
        <v>122</v>
      </c>
    </row>
    <row r="30" spans="1:15" ht="12" customHeight="1" x14ac:dyDescent="0.25">
      <c r="A30" s="10">
        <v>1</v>
      </c>
      <c r="B30" s="24"/>
      <c r="C30" s="6" t="s">
        <v>123</v>
      </c>
      <c r="D30" s="57" t="s">
        <v>110</v>
      </c>
      <c r="E30" s="57" t="s">
        <v>111</v>
      </c>
      <c r="F30" s="57" t="s">
        <v>112</v>
      </c>
      <c r="G30" s="57" t="s">
        <v>113</v>
      </c>
      <c r="H30" s="57" t="s">
        <v>114</v>
      </c>
      <c r="I30" s="57" t="s">
        <v>115</v>
      </c>
      <c r="J30" s="57" t="s">
        <v>116</v>
      </c>
      <c r="K30" s="57" t="s">
        <v>117</v>
      </c>
    </row>
    <row r="31" spans="1:15" ht="12" customHeight="1" x14ac:dyDescent="0.25">
      <c r="A31" s="10">
        <v>2</v>
      </c>
      <c r="B31" s="25" t="s">
        <v>129</v>
      </c>
      <c r="C31" s="6" t="s">
        <v>124</v>
      </c>
      <c r="D31" s="63" t="s">
        <v>618</v>
      </c>
      <c r="E31" s="63"/>
      <c r="F31" s="63"/>
      <c r="G31" s="63"/>
      <c r="H31" s="63"/>
      <c r="I31" s="63"/>
      <c r="J31" s="63"/>
      <c r="K31" s="63"/>
    </row>
    <row r="32" spans="1:15" ht="12" customHeight="1" x14ac:dyDescent="0.25">
      <c r="A32" s="10">
        <v>3</v>
      </c>
      <c r="B32" s="48">
        <v>1</v>
      </c>
      <c r="C32" s="6" t="s">
        <v>149</v>
      </c>
      <c r="D32" s="7">
        <v>19.260000000000002</v>
      </c>
      <c r="E32" s="7">
        <v>19.23</v>
      </c>
      <c r="F32" s="7">
        <v>19.93</v>
      </c>
      <c r="G32" s="7">
        <v>19.46</v>
      </c>
      <c r="H32" s="7">
        <v>19.86</v>
      </c>
      <c r="I32" s="7">
        <v>19.829999999999998</v>
      </c>
      <c r="J32" s="7">
        <v>19.89</v>
      </c>
      <c r="K32" s="7">
        <v>19.920000000000002</v>
      </c>
    </row>
    <row r="33" spans="1:15" ht="12" customHeight="1" x14ac:dyDescent="0.25">
      <c r="A33" s="10">
        <v>4</v>
      </c>
      <c r="B33" s="48">
        <v>2</v>
      </c>
      <c r="C33" s="6" t="s">
        <v>149</v>
      </c>
      <c r="D33" s="7">
        <v>19.170000000000002</v>
      </c>
      <c r="E33" s="7">
        <v>19.47</v>
      </c>
      <c r="F33" s="7">
        <v>19.66</v>
      </c>
      <c r="G33" s="7">
        <v>19.61</v>
      </c>
      <c r="H33" s="7">
        <v>19.41</v>
      </c>
      <c r="I33" s="7">
        <v>19.600000000000001</v>
      </c>
      <c r="J33" s="7">
        <v>19.190000000000001</v>
      </c>
      <c r="K33" s="7">
        <v>19.010000000000002</v>
      </c>
    </row>
    <row r="34" spans="1:15" ht="12" customHeight="1" x14ac:dyDescent="0.25">
      <c r="A34" s="10">
        <v>5</v>
      </c>
      <c r="B34" s="48">
        <v>3</v>
      </c>
      <c r="C34" s="6" t="s">
        <v>150</v>
      </c>
      <c r="D34" s="7">
        <v>21.05</v>
      </c>
      <c r="E34" s="7">
        <v>21.43</v>
      </c>
      <c r="F34" s="7">
        <v>21.55</v>
      </c>
      <c r="G34" s="7">
        <v>21.9</v>
      </c>
      <c r="H34" s="7">
        <v>21.83</v>
      </c>
      <c r="I34" s="7">
        <v>21.47</v>
      </c>
      <c r="J34" s="7">
        <v>21.56</v>
      </c>
      <c r="K34" s="7">
        <v>21.18</v>
      </c>
    </row>
    <row r="35" spans="1:15" ht="12" customHeight="1" x14ac:dyDescent="0.25">
      <c r="A35" s="10">
        <v>6</v>
      </c>
      <c r="B35" s="48">
        <v>4</v>
      </c>
      <c r="C35" s="6" t="s">
        <v>151</v>
      </c>
      <c r="D35" s="7">
        <v>22.16</v>
      </c>
      <c r="E35" s="7">
        <v>22.75</v>
      </c>
      <c r="F35" s="7">
        <v>22.22</v>
      </c>
      <c r="G35" s="7">
        <v>22.07</v>
      </c>
      <c r="H35" s="7">
        <v>22.98</v>
      </c>
      <c r="I35" s="7">
        <v>22.57</v>
      </c>
      <c r="J35" s="7">
        <v>22.23</v>
      </c>
      <c r="K35" s="7">
        <v>22.91</v>
      </c>
    </row>
    <row r="36" spans="1:15" ht="12" customHeight="1" x14ac:dyDescent="0.25">
      <c r="A36" s="10">
        <v>7</v>
      </c>
      <c r="B36" s="48">
        <v>5</v>
      </c>
      <c r="C36" s="6" t="s">
        <v>152</v>
      </c>
      <c r="D36" s="7">
        <v>23.6</v>
      </c>
      <c r="E36" s="7">
        <v>23.25</v>
      </c>
      <c r="F36" s="7">
        <v>23.76</v>
      </c>
      <c r="G36" s="7">
        <v>23.72</v>
      </c>
      <c r="H36" s="7">
        <v>23.23</v>
      </c>
      <c r="I36" s="7">
        <v>23.2</v>
      </c>
      <c r="J36" s="7">
        <v>23.76</v>
      </c>
      <c r="K36" s="7">
        <v>23.92</v>
      </c>
    </row>
    <row r="37" spans="1:15" ht="12" customHeight="1" x14ac:dyDescent="0.25">
      <c r="A37" s="10">
        <v>8</v>
      </c>
      <c r="B37" s="48">
        <v>6</v>
      </c>
      <c r="C37" s="6" t="s">
        <v>148</v>
      </c>
      <c r="D37" s="7">
        <v>21.82</v>
      </c>
      <c r="E37" s="7">
        <v>21.75</v>
      </c>
      <c r="F37" s="7">
        <v>21.75</v>
      </c>
      <c r="G37" s="7">
        <v>21.84</v>
      </c>
      <c r="H37" s="7">
        <v>21.49</v>
      </c>
      <c r="I37" s="7">
        <v>21.72</v>
      </c>
      <c r="J37" s="7">
        <v>21.15</v>
      </c>
      <c r="K37" s="7">
        <v>21.15</v>
      </c>
    </row>
    <row r="38" spans="1:15" ht="12" customHeight="1" x14ac:dyDescent="0.25">
      <c r="A38" s="10">
        <v>9</v>
      </c>
      <c r="B38" s="48">
        <v>7</v>
      </c>
      <c r="C38" s="6" t="s">
        <v>126</v>
      </c>
      <c r="D38" s="8">
        <v>22</v>
      </c>
      <c r="E38" s="8">
        <v>22.45</v>
      </c>
      <c r="F38" s="8">
        <v>22.15</v>
      </c>
      <c r="G38" s="8">
        <v>22.43</v>
      </c>
      <c r="H38" s="8">
        <v>22.56</v>
      </c>
      <c r="I38" s="8">
        <v>22.96</v>
      </c>
      <c r="J38" s="8">
        <v>22.18</v>
      </c>
      <c r="K38" s="8">
        <v>22.55</v>
      </c>
    </row>
    <row r="39" spans="1:15" ht="12" customHeight="1" x14ac:dyDescent="0.25">
      <c r="A39" s="10">
        <v>10</v>
      </c>
      <c r="B39" s="48">
        <v>8</v>
      </c>
      <c r="C39" s="6" t="s">
        <v>127</v>
      </c>
      <c r="D39" s="8">
        <v>23.84</v>
      </c>
      <c r="E39" s="8">
        <v>23.92</v>
      </c>
      <c r="F39" s="8">
        <v>23.29</v>
      </c>
      <c r="G39" s="8">
        <v>23.14</v>
      </c>
      <c r="H39" s="8">
        <v>23.87</v>
      </c>
      <c r="I39" s="8">
        <v>23.76</v>
      </c>
      <c r="J39" s="8">
        <v>23.37</v>
      </c>
      <c r="K39" s="8">
        <v>23.32</v>
      </c>
    </row>
    <row r="40" spans="1:15" ht="12" customHeight="1" x14ac:dyDescent="0.25">
      <c r="A40" s="10">
        <v>11</v>
      </c>
      <c r="B40" s="48">
        <v>9</v>
      </c>
      <c r="C40" s="6" t="s">
        <v>128</v>
      </c>
      <c r="D40" s="8">
        <v>19.18</v>
      </c>
      <c r="E40" s="8">
        <v>19.8</v>
      </c>
      <c r="F40" s="8">
        <v>19.47</v>
      </c>
      <c r="G40" s="8">
        <v>19.32</v>
      </c>
      <c r="H40" s="8">
        <v>19.5</v>
      </c>
      <c r="I40" s="8">
        <v>19.62</v>
      </c>
      <c r="J40" s="8">
        <v>19.8</v>
      </c>
      <c r="K40" s="8">
        <v>19.649999999999999</v>
      </c>
    </row>
    <row r="41" spans="1:15" ht="12" customHeight="1" x14ac:dyDescent="0.25">
      <c r="A41" s="10">
        <v>12</v>
      </c>
      <c r="B41" s="48">
        <v>10</v>
      </c>
      <c r="C41" s="6" t="s">
        <v>128</v>
      </c>
      <c r="D41" s="8">
        <v>19.05</v>
      </c>
      <c r="E41" s="8">
        <v>19.989999999999998</v>
      </c>
      <c r="F41" s="8">
        <v>19.29</v>
      </c>
      <c r="G41" s="8">
        <v>19.54</v>
      </c>
      <c r="H41" s="8">
        <v>19.09</v>
      </c>
      <c r="I41" s="8">
        <v>19.87</v>
      </c>
      <c r="J41" s="8">
        <v>19.28</v>
      </c>
      <c r="K41" s="8">
        <v>19.82</v>
      </c>
    </row>
    <row r="42" spans="1:15" ht="12" customHeight="1" x14ac:dyDescent="0.25">
      <c r="A42" s="10">
        <v>13</v>
      </c>
      <c r="B42" s="48">
        <v>11</v>
      </c>
      <c r="C42" s="6" t="s">
        <v>106</v>
      </c>
      <c r="D42" s="8">
        <v>21.03</v>
      </c>
      <c r="E42" s="8">
        <v>21.85</v>
      </c>
      <c r="F42" s="8">
        <v>21.67</v>
      </c>
      <c r="G42" s="8">
        <v>21.18</v>
      </c>
      <c r="H42" s="8">
        <v>21.09</v>
      </c>
      <c r="I42" s="8">
        <v>21.79</v>
      </c>
      <c r="J42" s="8">
        <v>21.58</v>
      </c>
      <c r="K42" s="8">
        <v>21.97</v>
      </c>
    </row>
    <row r="43" spans="1:15" ht="12" customHeight="1" x14ac:dyDescent="0.25">
      <c r="A43" s="11">
        <v>14</v>
      </c>
      <c r="B43" s="48">
        <v>12</v>
      </c>
      <c r="C43" s="6" t="s">
        <v>106</v>
      </c>
      <c r="D43" s="7">
        <v>21.94</v>
      </c>
      <c r="E43" s="7">
        <v>21.39</v>
      </c>
      <c r="F43" s="7">
        <v>21.64</v>
      </c>
      <c r="G43" s="7">
        <v>21.79</v>
      </c>
      <c r="H43" s="7">
        <v>21.44</v>
      </c>
      <c r="I43" s="7">
        <v>21.23</v>
      </c>
      <c r="J43" s="7">
        <v>21.62</v>
      </c>
      <c r="K43" s="7">
        <v>21.82</v>
      </c>
    </row>
    <row r="44" spans="1:15" ht="30" customHeight="1" x14ac:dyDescent="0.25">
      <c r="A44" s="67" t="s">
        <v>623</v>
      </c>
      <c r="B44" s="68"/>
      <c r="C44" s="68"/>
      <c r="D44" s="68"/>
      <c r="E44" s="68"/>
      <c r="F44" s="68"/>
      <c r="G44" s="68"/>
      <c r="H44" s="68"/>
      <c r="I44" s="68"/>
      <c r="J44" s="68"/>
      <c r="K44" s="68"/>
      <c r="L44" s="68"/>
      <c r="M44" s="68"/>
      <c r="N44" s="68"/>
      <c r="O44" s="69"/>
    </row>
    <row r="45" spans="1:15" ht="30" customHeight="1" x14ac:dyDescent="0.25">
      <c r="A45" s="67" t="s">
        <v>621</v>
      </c>
      <c r="B45" s="68"/>
      <c r="C45" s="68"/>
      <c r="D45" s="68"/>
      <c r="E45" s="68"/>
      <c r="F45" s="68"/>
      <c r="G45" s="68"/>
      <c r="H45" s="68"/>
      <c r="I45" s="68"/>
      <c r="J45" s="68"/>
      <c r="K45" s="68"/>
      <c r="L45" s="68"/>
      <c r="M45" s="68"/>
      <c r="N45" s="68"/>
      <c r="O45" s="69"/>
    </row>
    <row r="46" spans="1:15" ht="30" customHeight="1" x14ac:dyDescent="0.25">
      <c r="A46" s="67" t="s">
        <v>622</v>
      </c>
      <c r="B46" s="68"/>
      <c r="C46" s="68"/>
      <c r="D46" s="68"/>
      <c r="E46" s="68"/>
      <c r="F46" s="68"/>
      <c r="G46" s="68"/>
      <c r="H46" s="68"/>
      <c r="I46" s="68"/>
      <c r="J46" s="68"/>
      <c r="K46" s="68"/>
      <c r="L46" s="68"/>
      <c r="M46" s="68"/>
      <c r="N46" s="68"/>
      <c r="O46" s="69"/>
    </row>
    <row r="47" spans="1:15" ht="30" customHeight="1" x14ac:dyDescent="0.25">
      <c r="A47" s="67" t="s">
        <v>609</v>
      </c>
      <c r="B47" s="68"/>
      <c r="C47" s="68"/>
      <c r="D47" s="68"/>
      <c r="E47" s="68"/>
      <c r="F47" s="68"/>
      <c r="G47" s="68"/>
      <c r="H47" s="68"/>
      <c r="I47" s="68"/>
      <c r="J47" s="68"/>
      <c r="K47" s="68"/>
      <c r="L47" s="68"/>
      <c r="M47" s="68"/>
      <c r="N47" s="68"/>
      <c r="O47" s="69"/>
    </row>
    <row r="48" spans="1:15" ht="15" customHeight="1" x14ac:dyDescent="0.25">
      <c r="A48" s="67" t="s">
        <v>606</v>
      </c>
      <c r="B48" s="68"/>
      <c r="C48" s="68"/>
      <c r="D48" s="68"/>
      <c r="E48" s="68"/>
      <c r="F48" s="68"/>
      <c r="G48" s="68"/>
      <c r="H48" s="68"/>
      <c r="I48" s="68"/>
      <c r="J48" s="68"/>
      <c r="K48" s="68"/>
      <c r="L48" s="68"/>
      <c r="M48" s="68"/>
      <c r="N48" s="68"/>
      <c r="O48" s="69"/>
    </row>
    <row r="49" spans="1:15" ht="30" customHeight="1" x14ac:dyDescent="0.25">
      <c r="A49" s="67" t="s">
        <v>603</v>
      </c>
      <c r="B49" s="68"/>
      <c r="C49" s="68"/>
      <c r="D49" s="68"/>
      <c r="E49" s="68"/>
      <c r="F49" s="68"/>
      <c r="G49" s="68"/>
      <c r="H49" s="68"/>
      <c r="I49" s="68"/>
      <c r="J49" s="68"/>
      <c r="K49" s="68"/>
      <c r="L49" s="68"/>
      <c r="M49" s="68"/>
      <c r="N49" s="68"/>
      <c r="O49" s="69"/>
    </row>
    <row r="50" spans="1:15" ht="15" customHeight="1" x14ac:dyDescent="0.25">
      <c r="A50" s="86" t="s">
        <v>604</v>
      </c>
      <c r="B50" s="86"/>
      <c r="C50" s="86"/>
      <c r="D50" s="86"/>
      <c r="E50" s="86"/>
      <c r="F50" s="86"/>
      <c r="G50" s="86"/>
      <c r="H50" s="86"/>
      <c r="I50" s="86"/>
      <c r="J50" s="86"/>
      <c r="K50" s="86"/>
      <c r="L50" s="86"/>
      <c r="M50" s="86"/>
      <c r="N50" s="86"/>
      <c r="O50" s="86"/>
    </row>
    <row r="51" spans="1:15" ht="30" customHeight="1" x14ac:dyDescent="0.25">
      <c r="A51" s="84" t="s">
        <v>605</v>
      </c>
      <c r="B51" s="84"/>
      <c r="C51" s="84"/>
      <c r="D51" s="84"/>
      <c r="E51" s="84"/>
      <c r="F51" s="84"/>
      <c r="G51" s="84"/>
      <c r="H51" s="84"/>
      <c r="I51" s="84"/>
      <c r="J51" s="84"/>
      <c r="K51" s="84"/>
      <c r="L51" s="84"/>
      <c r="M51" s="84"/>
      <c r="N51" s="84"/>
      <c r="O51" s="84"/>
    </row>
    <row r="52" spans="1:15" ht="12" customHeight="1" x14ac:dyDescent="0.25">
      <c r="A52" s="64" t="s">
        <v>625</v>
      </c>
      <c r="B52" s="65"/>
      <c r="C52" s="65"/>
      <c r="D52" s="65"/>
      <c r="E52" s="65"/>
      <c r="F52" s="65"/>
      <c r="G52" s="65"/>
      <c r="H52" s="65"/>
      <c r="I52" s="65"/>
      <c r="J52" s="65"/>
      <c r="K52" s="65"/>
      <c r="L52" s="65"/>
      <c r="M52" s="65"/>
      <c r="N52" s="65"/>
      <c r="O52" s="66"/>
    </row>
    <row r="53" spans="1:15" ht="30" customHeight="1" x14ac:dyDescent="0.25"/>
    <row r="54" spans="1:15" ht="17.25" customHeight="1" x14ac:dyDescent="0.25"/>
    <row r="55" spans="1:15" ht="17.25" customHeight="1" x14ac:dyDescent="0.25"/>
    <row r="56" spans="1:15" ht="17.25" customHeight="1" x14ac:dyDescent="0.25"/>
    <row r="57" spans="1:15" ht="15" customHeight="1" x14ac:dyDescent="0.25"/>
    <row r="58" spans="1:15" ht="15" customHeight="1" x14ac:dyDescent="0.25"/>
    <row r="59" spans="1:15" ht="15" customHeight="1" x14ac:dyDescent="0.25"/>
    <row r="60" spans="1:15" ht="15" customHeight="1" x14ac:dyDescent="0.25"/>
    <row r="61" spans="1:15" ht="15" customHeight="1" x14ac:dyDescent="0.25"/>
  </sheetData>
  <mergeCells count="46">
    <mergeCell ref="D9:G9"/>
    <mergeCell ref="B9:B10"/>
    <mergeCell ref="M20:N20"/>
    <mergeCell ref="M19:N19"/>
    <mergeCell ref="M18:N18"/>
    <mergeCell ref="M17:N17"/>
    <mergeCell ref="M16:N16"/>
    <mergeCell ref="I14:L14"/>
    <mergeCell ref="I16:L21"/>
    <mergeCell ref="A5:O5"/>
    <mergeCell ref="A26:O26"/>
    <mergeCell ref="A51:O51"/>
    <mergeCell ref="M7:N7"/>
    <mergeCell ref="M8:N8"/>
    <mergeCell ref="M9:N9"/>
    <mergeCell ref="M10:N10"/>
    <mergeCell ref="M12:N12"/>
    <mergeCell ref="M14:N14"/>
    <mergeCell ref="M13:N13"/>
    <mergeCell ref="M22:N22"/>
    <mergeCell ref="M21:N21"/>
    <mergeCell ref="A50:O50"/>
    <mergeCell ref="A49:O49"/>
    <mergeCell ref="A46:O46"/>
    <mergeCell ref="A45:O45"/>
    <mergeCell ref="A52:O52"/>
    <mergeCell ref="A48:O48"/>
    <mergeCell ref="A1:O1"/>
    <mergeCell ref="A44:O44"/>
    <mergeCell ref="A47:O47"/>
    <mergeCell ref="A3:O3"/>
    <mergeCell ref="A6:O6"/>
    <mergeCell ref="A25:O25"/>
    <mergeCell ref="A27:O27"/>
    <mergeCell ref="A28:O28"/>
    <mergeCell ref="D31:K31"/>
    <mergeCell ref="C9:C10"/>
    <mergeCell ref="F8:G8"/>
    <mergeCell ref="D8:E8"/>
    <mergeCell ref="A4:O4"/>
    <mergeCell ref="A2:O2"/>
    <mergeCell ref="I22:L22"/>
    <mergeCell ref="I7:L7"/>
    <mergeCell ref="I8:L9"/>
    <mergeCell ref="I10:L10"/>
    <mergeCell ref="I12:L13"/>
  </mergeCells>
  <phoneticPr fontId="5" type="noConversion"/>
  <dataValidations count="1">
    <dataValidation allowBlank="1" showInputMessage="1" showErrorMessage="1" sqref="M14 M22" xr:uid="{00000000-0002-0000-0000-000000000000}"/>
  </dataValidations>
  <pageMargins left="0.75" right="0.75" top="1" bottom="1" header="0.5" footer="0.5"/>
  <pageSetup scale="98"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9"/>
  <sheetViews>
    <sheetView zoomScale="145" workbookViewId="0">
      <selection activeCell="E1" sqref="E1:F1"/>
    </sheetView>
  </sheetViews>
  <sheetFormatPr defaultColWidth="9.109375" defaultRowHeight="13.2" x14ac:dyDescent="0.25"/>
  <cols>
    <col min="1" max="1" width="10.109375" style="17" customWidth="1"/>
    <col min="2" max="2" width="15.6640625" style="17" customWidth="1"/>
    <col min="3" max="6" width="10.6640625" style="17" customWidth="1"/>
    <col min="7" max="7" width="9.109375" style="17"/>
    <col min="8" max="8" width="31.109375" style="17" customWidth="1"/>
    <col min="9" max="9" width="21.44140625" style="17" customWidth="1"/>
    <col min="10" max="16384" width="9.109375" style="17"/>
  </cols>
  <sheetData>
    <row r="1" spans="1:9" ht="15" customHeight="1" x14ac:dyDescent="0.25">
      <c r="C1" s="96" t="s">
        <v>109</v>
      </c>
      <c r="D1" s="97"/>
      <c r="E1" s="79" t="s">
        <v>142</v>
      </c>
      <c r="F1" s="98"/>
      <c r="H1" s="93" t="s">
        <v>130</v>
      </c>
      <c r="I1" s="6" t="s">
        <v>131</v>
      </c>
    </row>
    <row r="2" spans="1:9" ht="15" customHeight="1" x14ac:dyDescent="0.25">
      <c r="A2" s="89" t="s">
        <v>0</v>
      </c>
      <c r="B2" s="89" t="s">
        <v>206</v>
      </c>
      <c r="C2" s="95" t="s">
        <v>153</v>
      </c>
      <c r="D2" s="95"/>
      <c r="E2" s="95"/>
      <c r="F2" s="95"/>
      <c r="H2" s="94"/>
      <c r="I2" s="6" t="s">
        <v>132</v>
      </c>
    </row>
    <row r="3" spans="1:9" ht="15" customHeight="1" x14ac:dyDescent="0.25">
      <c r="A3" s="90"/>
      <c r="B3" s="90"/>
      <c r="C3" s="6" t="s">
        <v>154</v>
      </c>
      <c r="D3" s="6" t="s">
        <v>155</v>
      </c>
      <c r="E3" s="6" t="s">
        <v>156</v>
      </c>
      <c r="F3" s="6" t="s">
        <v>157</v>
      </c>
      <c r="H3" s="6" t="s">
        <v>133</v>
      </c>
      <c r="I3" s="58" t="s">
        <v>131</v>
      </c>
    </row>
    <row r="4" spans="1:9" ht="15" customHeight="1" x14ac:dyDescent="0.25">
      <c r="A4" s="18" t="s">
        <v>1</v>
      </c>
      <c r="B4" s="18" t="str">
        <f>VLOOKUP($E$1&amp;":"&amp;A4,'miRNA QC Array Content'!$F$2:$H$385,2,FALSE)</f>
        <v>cel-miR-39-3p</v>
      </c>
      <c r="C4" s="59">
        <v>19.260000000000002</v>
      </c>
      <c r="D4" s="54"/>
      <c r="E4" s="54"/>
      <c r="F4" s="54"/>
    </row>
    <row r="5" spans="1:9" ht="15" customHeight="1" x14ac:dyDescent="0.25">
      <c r="A5" s="18" t="s">
        <v>2</v>
      </c>
      <c r="B5" s="18" t="str">
        <f>VLOOKUP($E$1&amp;":"&amp;A5,'miRNA QC Array Content'!$F$2:$H$385,2,FALSE)</f>
        <v>cel-miR-39-3p</v>
      </c>
      <c r="C5" s="59">
        <v>19.170000000000002</v>
      </c>
      <c r="D5" s="54"/>
      <c r="E5" s="54"/>
      <c r="F5" s="54"/>
      <c r="H5" s="93" t="s">
        <v>144</v>
      </c>
      <c r="I5" s="6" t="s">
        <v>145</v>
      </c>
    </row>
    <row r="6" spans="1:9" ht="15" customHeight="1" x14ac:dyDescent="0.25">
      <c r="A6" s="18" t="s">
        <v>3</v>
      </c>
      <c r="B6" s="18" t="str">
        <f>VLOOKUP($E$1&amp;":"&amp;A6,'miRNA QC Array Content'!$F$2:$H$385,2,FALSE)</f>
        <v>hsa-miR-16-5p</v>
      </c>
      <c r="C6" s="59">
        <v>21.05</v>
      </c>
      <c r="D6" s="54"/>
      <c r="E6" s="54"/>
      <c r="F6" s="54"/>
      <c r="H6" s="94"/>
      <c r="I6" s="6" t="s">
        <v>146</v>
      </c>
    </row>
    <row r="7" spans="1:9" ht="15" customHeight="1" x14ac:dyDescent="0.25">
      <c r="A7" s="18" t="s">
        <v>4</v>
      </c>
      <c r="B7" s="18" t="str">
        <f>VLOOKUP($E$1&amp;":"&amp;A7,'miRNA QC Array Content'!$F$2:$H$385,2,FALSE)</f>
        <v>hsa-miR-21-5p</v>
      </c>
      <c r="C7" s="59">
        <v>22.16</v>
      </c>
      <c r="D7" s="54"/>
      <c r="E7" s="54"/>
      <c r="F7" s="54"/>
      <c r="H7" s="6" t="s">
        <v>134</v>
      </c>
      <c r="I7" s="58" t="s">
        <v>145</v>
      </c>
    </row>
    <row r="8" spans="1:9" ht="15" customHeight="1" x14ac:dyDescent="0.25">
      <c r="A8" s="18" t="s">
        <v>5</v>
      </c>
      <c r="B8" s="18" t="str">
        <f>VLOOKUP($E$1&amp;":"&amp;A8,'miRNA QC Array Content'!$F$2:$H$385,2,FALSE)</f>
        <v>hsa-miR-191-5p</v>
      </c>
      <c r="C8" s="59">
        <v>23.6</v>
      </c>
      <c r="D8" s="54"/>
      <c r="E8" s="54"/>
      <c r="F8" s="54"/>
    </row>
    <row r="9" spans="1:9" ht="15" customHeight="1" x14ac:dyDescent="0.25">
      <c r="A9" s="18" t="s">
        <v>6</v>
      </c>
      <c r="B9" s="18" t="str">
        <f>VLOOKUP($E$1&amp;":"&amp;A9,'miRNA QC Array Content'!$F$2:$H$385,2,FALSE)</f>
        <v>SNORD61</v>
      </c>
      <c r="C9" s="59">
        <v>21.82</v>
      </c>
      <c r="D9" s="54"/>
      <c r="E9" s="54"/>
      <c r="F9" s="54"/>
      <c r="H9" s="77" t="s">
        <v>135</v>
      </c>
      <c r="I9" s="6" t="s">
        <v>147</v>
      </c>
    </row>
    <row r="10" spans="1:9" ht="15" customHeight="1" x14ac:dyDescent="0.25">
      <c r="A10" s="18" t="s">
        <v>7</v>
      </c>
      <c r="B10" s="18" t="str">
        <f>VLOOKUP($E$1&amp;":"&amp;A10,'miRNA QC Array Content'!$F$2:$H$385,2,FALSE)</f>
        <v>SNORD95</v>
      </c>
      <c r="C10" s="59">
        <v>22</v>
      </c>
      <c r="D10" s="54"/>
      <c r="E10" s="54"/>
      <c r="F10" s="54"/>
      <c r="H10" s="91"/>
      <c r="I10" s="6" t="s">
        <v>136</v>
      </c>
    </row>
    <row r="11" spans="1:9" ht="15" customHeight="1" x14ac:dyDescent="0.25">
      <c r="A11" s="18" t="s">
        <v>8</v>
      </c>
      <c r="B11" s="18" t="str">
        <f>VLOOKUP($E$1&amp;":"&amp;A11,'miRNA QC Array Content'!$F$2:$H$385,2,FALSE)</f>
        <v>SNORD96A</v>
      </c>
      <c r="C11" s="59">
        <v>23.84</v>
      </c>
      <c r="D11" s="54"/>
      <c r="E11" s="54"/>
      <c r="F11" s="54"/>
      <c r="H11" s="91"/>
      <c r="I11" s="6" t="s">
        <v>137</v>
      </c>
    </row>
    <row r="12" spans="1:9" ht="15" customHeight="1" x14ac:dyDescent="0.25">
      <c r="A12" s="18" t="s">
        <v>9</v>
      </c>
      <c r="B12" s="18" t="str">
        <f>VLOOKUP($E$1&amp;":"&amp;A12,'miRNA QC Array Content'!$F$2:$H$385,2,FALSE)</f>
        <v>miRTC</v>
      </c>
      <c r="C12" s="59">
        <v>19.18</v>
      </c>
      <c r="D12" s="54"/>
      <c r="E12" s="54"/>
      <c r="F12" s="54"/>
      <c r="H12" s="91"/>
      <c r="I12" s="6" t="s">
        <v>138</v>
      </c>
    </row>
    <row r="13" spans="1:9" ht="15" customHeight="1" x14ac:dyDescent="0.25">
      <c r="A13" s="18" t="s">
        <v>10</v>
      </c>
      <c r="B13" s="18" t="str">
        <f>VLOOKUP($E$1&amp;":"&amp;A13,'miRNA QC Array Content'!$F$2:$H$385,2,FALSE)</f>
        <v>miRTC</v>
      </c>
      <c r="C13" s="59">
        <v>19.05</v>
      </c>
      <c r="D13" s="54"/>
      <c r="E13" s="54"/>
      <c r="F13" s="54"/>
      <c r="H13" s="91"/>
      <c r="I13" s="6" t="s">
        <v>139</v>
      </c>
    </row>
    <row r="14" spans="1:9" ht="15" customHeight="1" x14ac:dyDescent="0.25">
      <c r="A14" s="18" t="s">
        <v>11</v>
      </c>
      <c r="B14" s="18" t="str">
        <f>VLOOKUP($E$1&amp;":"&amp;A14,'miRNA QC Array Content'!$F$2:$H$385,2,FALSE)</f>
        <v>PPC</v>
      </c>
      <c r="C14" s="59">
        <v>21.03</v>
      </c>
      <c r="D14" s="54"/>
      <c r="E14" s="54"/>
      <c r="F14" s="54"/>
      <c r="H14" s="92"/>
      <c r="I14" s="6" t="s">
        <v>140</v>
      </c>
    </row>
    <row r="15" spans="1:9" ht="15" customHeight="1" x14ac:dyDescent="0.25">
      <c r="A15" s="18" t="s">
        <v>12</v>
      </c>
      <c r="B15" s="18" t="str">
        <f>VLOOKUP($E$1&amp;":"&amp;A15,'miRNA QC Array Content'!$F$2:$H$385,2,FALSE)</f>
        <v>PPC</v>
      </c>
      <c r="C15" s="59">
        <v>21.94</v>
      </c>
      <c r="D15" s="54"/>
      <c r="E15" s="54"/>
      <c r="F15" s="54"/>
      <c r="H15" s="19" t="s">
        <v>141</v>
      </c>
      <c r="I15" s="58" t="s">
        <v>147</v>
      </c>
    </row>
    <row r="16" spans="1:9" ht="15" customHeight="1" x14ac:dyDescent="0.25">
      <c r="A16" s="18" t="s">
        <v>13</v>
      </c>
      <c r="B16" s="18" t="str">
        <f>VLOOKUP($E$1&amp;":"&amp;A16,'miRNA QC Array Content'!$F$2:$H$385,2,FALSE)</f>
        <v>cel-miR-39-3p</v>
      </c>
      <c r="C16" s="59">
        <v>19.23</v>
      </c>
      <c r="D16" s="54"/>
      <c r="E16" s="54"/>
      <c r="F16" s="54"/>
    </row>
    <row r="17" spans="1:6" ht="15" customHeight="1" x14ac:dyDescent="0.25">
      <c r="A17" s="18" t="s">
        <v>14</v>
      </c>
      <c r="B17" s="18" t="str">
        <f>VLOOKUP($E$1&amp;":"&amp;A17,'miRNA QC Array Content'!$F$2:$H$385,2,FALSE)</f>
        <v>cel-miR-39-3p</v>
      </c>
      <c r="C17" s="59">
        <v>19.47</v>
      </c>
      <c r="D17" s="54"/>
      <c r="E17" s="54"/>
      <c r="F17" s="54"/>
    </row>
    <row r="18" spans="1:6" ht="15" customHeight="1" x14ac:dyDescent="0.25">
      <c r="A18" s="18" t="s">
        <v>15</v>
      </c>
      <c r="B18" s="18" t="str">
        <f>VLOOKUP($E$1&amp;":"&amp;A18,'miRNA QC Array Content'!$F$2:$H$385,2,FALSE)</f>
        <v>hsa-miR-16-5p</v>
      </c>
      <c r="C18" s="59">
        <v>21.43</v>
      </c>
      <c r="D18" s="54"/>
      <c r="E18" s="54"/>
      <c r="F18" s="54"/>
    </row>
    <row r="19" spans="1:6" ht="15" customHeight="1" x14ac:dyDescent="0.25">
      <c r="A19" s="18" t="s">
        <v>16</v>
      </c>
      <c r="B19" s="18" t="str">
        <f>VLOOKUP($E$1&amp;":"&amp;A19,'miRNA QC Array Content'!$F$2:$H$385,2,FALSE)</f>
        <v>hsa-miR-21-5p</v>
      </c>
      <c r="C19" s="59">
        <v>22.75</v>
      </c>
      <c r="D19" s="54"/>
      <c r="E19" s="54"/>
      <c r="F19" s="54"/>
    </row>
    <row r="20" spans="1:6" ht="15" customHeight="1" x14ac:dyDescent="0.25">
      <c r="A20" s="18" t="s">
        <v>17</v>
      </c>
      <c r="B20" s="18" t="str">
        <f>VLOOKUP($E$1&amp;":"&amp;A20,'miRNA QC Array Content'!$F$2:$H$385,2,FALSE)</f>
        <v>hsa-miR-191-5p</v>
      </c>
      <c r="C20" s="59">
        <v>23.25</v>
      </c>
      <c r="D20" s="54"/>
      <c r="E20" s="54"/>
      <c r="F20" s="54"/>
    </row>
    <row r="21" spans="1:6" ht="15" customHeight="1" x14ac:dyDescent="0.25">
      <c r="A21" s="18" t="s">
        <v>18</v>
      </c>
      <c r="B21" s="18" t="str">
        <f>VLOOKUP($E$1&amp;":"&amp;A21,'miRNA QC Array Content'!$F$2:$H$385,2,FALSE)</f>
        <v>SNORD61</v>
      </c>
      <c r="C21" s="59">
        <v>21.75</v>
      </c>
      <c r="D21" s="54"/>
      <c r="E21" s="54"/>
      <c r="F21" s="54"/>
    </row>
    <row r="22" spans="1:6" ht="15" customHeight="1" x14ac:dyDescent="0.25">
      <c r="A22" s="18" t="s">
        <v>19</v>
      </c>
      <c r="B22" s="18" t="str">
        <f>VLOOKUP($E$1&amp;":"&amp;A22,'miRNA QC Array Content'!$F$2:$H$385,2,FALSE)</f>
        <v>SNORD95</v>
      </c>
      <c r="C22" s="59">
        <v>22.45</v>
      </c>
      <c r="D22" s="54"/>
      <c r="E22" s="54"/>
      <c r="F22" s="54"/>
    </row>
    <row r="23" spans="1:6" ht="15" customHeight="1" x14ac:dyDescent="0.25">
      <c r="A23" s="18" t="s">
        <v>20</v>
      </c>
      <c r="B23" s="18" t="str">
        <f>VLOOKUP($E$1&amp;":"&amp;A23,'miRNA QC Array Content'!$F$2:$H$385,2,FALSE)</f>
        <v>SNORD96A</v>
      </c>
      <c r="C23" s="59">
        <v>23.92</v>
      </c>
      <c r="D23" s="54"/>
      <c r="E23" s="54"/>
      <c r="F23" s="54"/>
    </row>
    <row r="24" spans="1:6" ht="15" customHeight="1" x14ac:dyDescent="0.25">
      <c r="A24" s="18" t="s">
        <v>21</v>
      </c>
      <c r="B24" s="18" t="str">
        <f>VLOOKUP($E$1&amp;":"&amp;A24,'miRNA QC Array Content'!$F$2:$H$385,2,FALSE)</f>
        <v>miRTC</v>
      </c>
      <c r="C24" s="59">
        <v>19.8</v>
      </c>
      <c r="D24" s="54"/>
      <c r="E24" s="54"/>
      <c r="F24" s="54"/>
    </row>
    <row r="25" spans="1:6" ht="15" customHeight="1" x14ac:dyDescent="0.25">
      <c r="A25" s="18" t="s">
        <v>22</v>
      </c>
      <c r="B25" s="18" t="str">
        <f>VLOOKUP($E$1&amp;":"&amp;A25,'miRNA QC Array Content'!$F$2:$H$385,2,FALSE)</f>
        <v>miRTC</v>
      </c>
      <c r="C25" s="59">
        <v>19.989999999999998</v>
      </c>
      <c r="D25" s="54"/>
      <c r="E25" s="54"/>
      <c r="F25" s="54"/>
    </row>
    <row r="26" spans="1:6" ht="15" customHeight="1" x14ac:dyDescent="0.25">
      <c r="A26" s="18" t="s">
        <v>23</v>
      </c>
      <c r="B26" s="18" t="str">
        <f>VLOOKUP($E$1&amp;":"&amp;A26,'miRNA QC Array Content'!$F$2:$H$385,2,FALSE)</f>
        <v>PPC</v>
      </c>
      <c r="C26" s="59">
        <v>21.85</v>
      </c>
      <c r="D26" s="54"/>
      <c r="E26" s="54"/>
      <c r="F26" s="54"/>
    </row>
    <row r="27" spans="1:6" ht="15" customHeight="1" x14ac:dyDescent="0.25">
      <c r="A27" s="18" t="s">
        <v>24</v>
      </c>
      <c r="B27" s="18" t="str">
        <f>VLOOKUP($E$1&amp;":"&amp;A27,'miRNA QC Array Content'!$F$2:$H$385,2,FALSE)</f>
        <v>PPC</v>
      </c>
      <c r="C27" s="59">
        <v>21.39</v>
      </c>
      <c r="D27" s="54"/>
      <c r="E27" s="54"/>
      <c r="F27" s="54"/>
    </row>
    <row r="28" spans="1:6" ht="15" customHeight="1" x14ac:dyDescent="0.25">
      <c r="A28" s="18" t="s">
        <v>25</v>
      </c>
      <c r="B28" s="18" t="str">
        <f>VLOOKUP($E$1&amp;":"&amp;A28,'miRNA QC Array Content'!$F$2:$H$385,2,FALSE)</f>
        <v>cel-miR-39-3p</v>
      </c>
      <c r="C28" s="59">
        <v>19.93</v>
      </c>
      <c r="D28" s="54"/>
      <c r="E28" s="54"/>
      <c r="F28" s="54"/>
    </row>
    <row r="29" spans="1:6" ht="15" customHeight="1" x14ac:dyDescent="0.25">
      <c r="A29" s="18" t="s">
        <v>26</v>
      </c>
      <c r="B29" s="18" t="str">
        <f>VLOOKUP($E$1&amp;":"&amp;A29,'miRNA QC Array Content'!$F$2:$H$385,2,FALSE)</f>
        <v>cel-miR-39-3p</v>
      </c>
      <c r="C29" s="59">
        <v>19.66</v>
      </c>
      <c r="D29" s="54"/>
      <c r="E29" s="54"/>
      <c r="F29" s="54"/>
    </row>
    <row r="30" spans="1:6" ht="15" customHeight="1" x14ac:dyDescent="0.25">
      <c r="A30" s="18" t="s">
        <v>27</v>
      </c>
      <c r="B30" s="18" t="str">
        <f>VLOOKUP($E$1&amp;":"&amp;A30,'miRNA QC Array Content'!$F$2:$H$385,2,FALSE)</f>
        <v>hsa-miR-16-5p</v>
      </c>
      <c r="C30" s="59">
        <v>21.55</v>
      </c>
      <c r="D30" s="54"/>
      <c r="E30" s="54"/>
      <c r="F30" s="54"/>
    </row>
    <row r="31" spans="1:6" ht="15" customHeight="1" x14ac:dyDescent="0.25">
      <c r="A31" s="18" t="s">
        <v>28</v>
      </c>
      <c r="B31" s="18" t="str">
        <f>VLOOKUP($E$1&amp;":"&amp;A31,'miRNA QC Array Content'!$F$2:$H$385,2,FALSE)</f>
        <v>hsa-miR-21-5p</v>
      </c>
      <c r="C31" s="59">
        <v>22.22</v>
      </c>
      <c r="D31" s="54"/>
      <c r="E31" s="54"/>
      <c r="F31" s="54"/>
    </row>
    <row r="32" spans="1:6" ht="15" customHeight="1" x14ac:dyDescent="0.25">
      <c r="A32" s="18" t="s">
        <v>29</v>
      </c>
      <c r="B32" s="18" t="str">
        <f>VLOOKUP($E$1&amp;":"&amp;A32,'miRNA QC Array Content'!$F$2:$H$385,2,FALSE)</f>
        <v>hsa-miR-191-5p</v>
      </c>
      <c r="C32" s="59">
        <v>23.76</v>
      </c>
      <c r="D32" s="54"/>
      <c r="E32" s="54"/>
      <c r="F32" s="54"/>
    </row>
    <row r="33" spans="1:6" ht="15" customHeight="1" x14ac:dyDescent="0.25">
      <c r="A33" s="18" t="s">
        <v>30</v>
      </c>
      <c r="B33" s="18" t="str">
        <f>VLOOKUP($E$1&amp;":"&amp;A33,'miRNA QC Array Content'!$F$2:$H$385,2,FALSE)</f>
        <v>SNORD61</v>
      </c>
      <c r="C33" s="59">
        <v>21.75</v>
      </c>
      <c r="D33" s="54"/>
      <c r="E33" s="54"/>
      <c r="F33" s="54"/>
    </row>
    <row r="34" spans="1:6" ht="15" customHeight="1" x14ac:dyDescent="0.25">
      <c r="A34" s="18" t="s">
        <v>31</v>
      </c>
      <c r="B34" s="18" t="str">
        <f>VLOOKUP($E$1&amp;":"&amp;A34,'miRNA QC Array Content'!$F$2:$H$385,2,FALSE)</f>
        <v>SNORD95</v>
      </c>
      <c r="C34" s="59">
        <v>22.15</v>
      </c>
      <c r="D34" s="54"/>
      <c r="E34" s="54"/>
      <c r="F34" s="54"/>
    </row>
    <row r="35" spans="1:6" ht="15" customHeight="1" x14ac:dyDescent="0.25">
      <c r="A35" s="18" t="s">
        <v>32</v>
      </c>
      <c r="B35" s="18" t="str">
        <f>VLOOKUP($E$1&amp;":"&amp;A35,'miRNA QC Array Content'!$F$2:$H$385,2,FALSE)</f>
        <v>SNORD96A</v>
      </c>
      <c r="C35" s="59">
        <v>23.29</v>
      </c>
      <c r="D35" s="54"/>
      <c r="E35" s="54"/>
      <c r="F35" s="54"/>
    </row>
    <row r="36" spans="1:6" ht="15" customHeight="1" x14ac:dyDescent="0.25">
      <c r="A36" s="18" t="s">
        <v>33</v>
      </c>
      <c r="B36" s="18" t="str">
        <f>VLOOKUP($E$1&amp;":"&amp;A36,'miRNA QC Array Content'!$F$2:$H$385,2,FALSE)</f>
        <v>miRTC</v>
      </c>
      <c r="C36" s="59">
        <v>19.47</v>
      </c>
      <c r="D36" s="54"/>
      <c r="E36" s="54"/>
      <c r="F36" s="54"/>
    </row>
    <row r="37" spans="1:6" ht="15" customHeight="1" x14ac:dyDescent="0.25">
      <c r="A37" s="18" t="s">
        <v>34</v>
      </c>
      <c r="B37" s="18" t="str">
        <f>VLOOKUP($E$1&amp;":"&amp;A37,'miRNA QC Array Content'!$F$2:$H$385,2,FALSE)</f>
        <v>miRTC</v>
      </c>
      <c r="C37" s="59">
        <v>19.29</v>
      </c>
      <c r="D37" s="54"/>
      <c r="E37" s="54"/>
      <c r="F37" s="54"/>
    </row>
    <row r="38" spans="1:6" ht="15" customHeight="1" x14ac:dyDescent="0.25">
      <c r="A38" s="18" t="s">
        <v>35</v>
      </c>
      <c r="B38" s="18" t="str">
        <f>VLOOKUP($E$1&amp;":"&amp;A38,'miRNA QC Array Content'!$F$2:$H$385,2,FALSE)</f>
        <v>PPC</v>
      </c>
      <c r="C38" s="59">
        <v>21.67</v>
      </c>
      <c r="D38" s="54"/>
      <c r="E38" s="54"/>
      <c r="F38" s="54"/>
    </row>
    <row r="39" spans="1:6" ht="15" customHeight="1" x14ac:dyDescent="0.25">
      <c r="A39" s="18" t="s">
        <v>36</v>
      </c>
      <c r="B39" s="18" t="str">
        <f>VLOOKUP($E$1&amp;":"&amp;A39,'miRNA QC Array Content'!$F$2:$H$385,2,FALSE)</f>
        <v>PPC</v>
      </c>
      <c r="C39" s="59">
        <v>21.64</v>
      </c>
      <c r="D39" s="54"/>
      <c r="E39" s="54"/>
      <c r="F39" s="54"/>
    </row>
    <row r="40" spans="1:6" ht="15" customHeight="1" x14ac:dyDescent="0.25">
      <c r="A40" s="18" t="s">
        <v>37</v>
      </c>
      <c r="B40" s="18" t="str">
        <f>VLOOKUP($E$1&amp;":"&amp;A40,'miRNA QC Array Content'!$F$2:$H$385,2,FALSE)</f>
        <v>cel-miR-39-3p</v>
      </c>
      <c r="C40" s="59">
        <v>19.46</v>
      </c>
      <c r="D40" s="54"/>
      <c r="E40" s="54"/>
      <c r="F40" s="54"/>
    </row>
    <row r="41" spans="1:6" ht="15" customHeight="1" x14ac:dyDescent="0.25">
      <c r="A41" s="18" t="s">
        <v>38</v>
      </c>
      <c r="B41" s="18" t="str">
        <f>VLOOKUP($E$1&amp;":"&amp;A41,'miRNA QC Array Content'!$F$2:$H$385,2,FALSE)</f>
        <v>cel-miR-39-3p</v>
      </c>
      <c r="C41" s="59">
        <v>19.61</v>
      </c>
      <c r="D41" s="54"/>
      <c r="E41" s="54"/>
      <c r="F41" s="54"/>
    </row>
    <row r="42" spans="1:6" ht="15" customHeight="1" x14ac:dyDescent="0.25">
      <c r="A42" s="18" t="s">
        <v>39</v>
      </c>
      <c r="B42" s="18" t="str">
        <f>VLOOKUP($E$1&amp;":"&amp;A42,'miRNA QC Array Content'!$F$2:$H$385,2,FALSE)</f>
        <v>hsa-miR-16-5p</v>
      </c>
      <c r="C42" s="59">
        <v>21.9</v>
      </c>
      <c r="D42" s="54"/>
      <c r="E42" s="54"/>
      <c r="F42" s="54"/>
    </row>
    <row r="43" spans="1:6" ht="15" customHeight="1" x14ac:dyDescent="0.25">
      <c r="A43" s="18" t="s">
        <v>40</v>
      </c>
      <c r="B43" s="18" t="str">
        <f>VLOOKUP($E$1&amp;":"&amp;A43,'miRNA QC Array Content'!$F$2:$H$385,2,FALSE)</f>
        <v>hsa-miR-21-5p</v>
      </c>
      <c r="C43" s="59">
        <v>22.07</v>
      </c>
      <c r="D43" s="54"/>
      <c r="E43" s="54"/>
      <c r="F43" s="54"/>
    </row>
    <row r="44" spans="1:6" ht="15" customHeight="1" x14ac:dyDescent="0.25">
      <c r="A44" s="18" t="s">
        <v>41</v>
      </c>
      <c r="B44" s="18" t="str">
        <f>VLOOKUP($E$1&amp;":"&amp;A44,'miRNA QC Array Content'!$F$2:$H$385,2,FALSE)</f>
        <v>hsa-miR-191-5p</v>
      </c>
      <c r="C44" s="59">
        <v>23.72</v>
      </c>
      <c r="D44" s="54"/>
      <c r="E44" s="54"/>
      <c r="F44" s="54"/>
    </row>
    <row r="45" spans="1:6" ht="15" customHeight="1" x14ac:dyDescent="0.25">
      <c r="A45" s="18" t="s">
        <v>42</v>
      </c>
      <c r="B45" s="18" t="str">
        <f>VLOOKUP($E$1&amp;":"&amp;A45,'miRNA QC Array Content'!$F$2:$H$385,2,FALSE)</f>
        <v>SNORD61</v>
      </c>
      <c r="C45" s="59">
        <v>21.84</v>
      </c>
      <c r="D45" s="54"/>
      <c r="E45" s="54"/>
      <c r="F45" s="54"/>
    </row>
    <row r="46" spans="1:6" ht="15" customHeight="1" x14ac:dyDescent="0.25">
      <c r="A46" s="18" t="s">
        <v>43</v>
      </c>
      <c r="B46" s="18" t="str">
        <f>VLOOKUP($E$1&amp;":"&amp;A46,'miRNA QC Array Content'!$F$2:$H$385,2,FALSE)</f>
        <v>SNORD95</v>
      </c>
      <c r="C46" s="59">
        <v>22.43</v>
      </c>
      <c r="D46" s="54"/>
      <c r="E46" s="54"/>
      <c r="F46" s="54"/>
    </row>
    <row r="47" spans="1:6" ht="15" customHeight="1" x14ac:dyDescent="0.25">
      <c r="A47" s="18" t="s">
        <v>44</v>
      </c>
      <c r="B47" s="18" t="str">
        <f>VLOOKUP($E$1&amp;":"&amp;A47,'miRNA QC Array Content'!$F$2:$H$385,2,FALSE)</f>
        <v>SNORD96A</v>
      </c>
      <c r="C47" s="59">
        <v>23.14</v>
      </c>
      <c r="D47" s="54"/>
      <c r="E47" s="54"/>
      <c r="F47" s="54"/>
    </row>
    <row r="48" spans="1:6" ht="15" customHeight="1" x14ac:dyDescent="0.25">
      <c r="A48" s="18" t="s">
        <v>45</v>
      </c>
      <c r="B48" s="18" t="str">
        <f>VLOOKUP($E$1&amp;":"&amp;A48,'miRNA QC Array Content'!$F$2:$H$385,2,FALSE)</f>
        <v>miRTC</v>
      </c>
      <c r="C48" s="59">
        <v>19.32</v>
      </c>
      <c r="D48" s="54"/>
      <c r="E48" s="54"/>
      <c r="F48" s="54"/>
    </row>
    <row r="49" spans="1:6" ht="15" customHeight="1" x14ac:dyDescent="0.25">
      <c r="A49" s="18" t="s">
        <v>46</v>
      </c>
      <c r="B49" s="18" t="str">
        <f>VLOOKUP($E$1&amp;":"&amp;A49,'miRNA QC Array Content'!$F$2:$H$385,2,FALSE)</f>
        <v>miRTC</v>
      </c>
      <c r="C49" s="59">
        <v>19.54</v>
      </c>
      <c r="D49" s="54"/>
      <c r="E49" s="54"/>
      <c r="F49" s="54"/>
    </row>
    <row r="50" spans="1:6" ht="15" customHeight="1" x14ac:dyDescent="0.25">
      <c r="A50" s="18" t="s">
        <v>47</v>
      </c>
      <c r="B50" s="18" t="str">
        <f>VLOOKUP($E$1&amp;":"&amp;A50,'miRNA QC Array Content'!$F$2:$H$385,2,FALSE)</f>
        <v>PPC</v>
      </c>
      <c r="C50" s="59">
        <v>21.18</v>
      </c>
      <c r="D50" s="54"/>
      <c r="E50" s="54"/>
      <c r="F50" s="54"/>
    </row>
    <row r="51" spans="1:6" ht="15" customHeight="1" x14ac:dyDescent="0.25">
      <c r="A51" s="18" t="s">
        <v>48</v>
      </c>
      <c r="B51" s="18" t="str">
        <f>VLOOKUP($E$1&amp;":"&amp;A51,'miRNA QC Array Content'!$F$2:$H$385,2,FALSE)</f>
        <v>PPC</v>
      </c>
      <c r="C51" s="59">
        <v>21.79</v>
      </c>
      <c r="D51" s="54"/>
      <c r="E51" s="54"/>
      <c r="F51" s="54"/>
    </row>
    <row r="52" spans="1:6" ht="15" customHeight="1" x14ac:dyDescent="0.25">
      <c r="A52" s="18" t="s">
        <v>49</v>
      </c>
      <c r="B52" s="18" t="str">
        <f>VLOOKUP($E$1&amp;":"&amp;A52,'miRNA QC Array Content'!$F$2:$H$385,2,FALSE)</f>
        <v>cel-miR-39-3p</v>
      </c>
      <c r="C52" s="59">
        <v>19.86</v>
      </c>
      <c r="D52" s="54"/>
      <c r="E52" s="54"/>
      <c r="F52" s="54"/>
    </row>
    <row r="53" spans="1:6" ht="15" customHeight="1" x14ac:dyDescent="0.25">
      <c r="A53" s="18" t="s">
        <v>50</v>
      </c>
      <c r="B53" s="18" t="str">
        <f>VLOOKUP($E$1&amp;":"&amp;A53,'miRNA QC Array Content'!$F$2:$H$385,2,FALSE)</f>
        <v>cel-miR-39-3p</v>
      </c>
      <c r="C53" s="59">
        <v>19.41</v>
      </c>
      <c r="D53" s="54"/>
      <c r="E53" s="54"/>
      <c r="F53" s="54"/>
    </row>
    <row r="54" spans="1:6" ht="15" customHeight="1" x14ac:dyDescent="0.25">
      <c r="A54" s="18" t="s">
        <v>51</v>
      </c>
      <c r="B54" s="18" t="str">
        <f>VLOOKUP($E$1&amp;":"&amp;A54,'miRNA QC Array Content'!$F$2:$H$385,2,FALSE)</f>
        <v>hsa-miR-16-5p</v>
      </c>
      <c r="C54" s="59">
        <v>21.83</v>
      </c>
      <c r="D54" s="54"/>
      <c r="E54" s="54"/>
      <c r="F54" s="54"/>
    </row>
    <row r="55" spans="1:6" ht="15" customHeight="1" x14ac:dyDescent="0.25">
      <c r="A55" s="18" t="s">
        <v>52</v>
      </c>
      <c r="B55" s="18" t="str">
        <f>VLOOKUP($E$1&amp;":"&amp;A55,'miRNA QC Array Content'!$F$2:$H$385,2,FALSE)</f>
        <v>hsa-miR-21-5p</v>
      </c>
      <c r="C55" s="59">
        <v>22.98</v>
      </c>
      <c r="D55" s="54"/>
      <c r="E55" s="54"/>
      <c r="F55" s="54"/>
    </row>
    <row r="56" spans="1:6" ht="15" customHeight="1" x14ac:dyDescent="0.25">
      <c r="A56" s="18" t="s">
        <v>53</v>
      </c>
      <c r="B56" s="18" t="str">
        <f>VLOOKUP($E$1&amp;":"&amp;A56,'miRNA QC Array Content'!$F$2:$H$385,2,FALSE)</f>
        <v>hsa-miR-191-5p</v>
      </c>
      <c r="C56" s="59">
        <v>23.23</v>
      </c>
      <c r="D56" s="54"/>
      <c r="E56" s="54"/>
      <c r="F56" s="54"/>
    </row>
    <row r="57" spans="1:6" ht="15" customHeight="1" x14ac:dyDescent="0.25">
      <c r="A57" s="18" t="s">
        <v>54</v>
      </c>
      <c r="B57" s="18" t="str">
        <f>VLOOKUP($E$1&amp;":"&amp;A57,'miRNA QC Array Content'!$F$2:$H$385,2,FALSE)</f>
        <v>SNORD61</v>
      </c>
      <c r="C57" s="59">
        <v>21.49</v>
      </c>
      <c r="D57" s="54"/>
      <c r="E57" s="54"/>
      <c r="F57" s="54"/>
    </row>
    <row r="58" spans="1:6" ht="15" customHeight="1" x14ac:dyDescent="0.25">
      <c r="A58" s="18" t="s">
        <v>55</v>
      </c>
      <c r="B58" s="18" t="str">
        <f>VLOOKUP($E$1&amp;":"&amp;A58,'miRNA QC Array Content'!$F$2:$H$385,2,FALSE)</f>
        <v>SNORD95</v>
      </c>
      <c r="C58" s="59">
        <v>22.56</v>
      </c>
      <c r="D58" s="54"/>
      <c r="E58" s="54"/>
      <c r="F58" s="54"/>
    </row>
    <row r="59" spans="1:6" ht="15" customHeight="1" x14ac:dyDescent="0.25">
      <c r="A59" s="18" t="s">
        <v>56</v>
      </c>
      <c r="B59" s="18" t="str">
        <f>VLOOKUP($E$1&amp;":"&amp;A59,'miRNA QC Array Content'!$F$2:$H$385,2,FALSE)</f>
        <v>SNORD96A</v>
      </c>
      <c r="C59" s="59">
        <v>23.87</v>
      </c>
      <c r="D59" s="54"/>
      <c r="E59" s="54"/>
      <c r="F59" s="54"/>
    </row>
    <row r="60" spans="1:6" ht="15" customHeight="1" x14ac:dyDescent="0.25">
      <c r="A60" s="18" t="s">
        <v>57</v>
      </c>
      <c r="B60" s="18" t="str">
        <f>VLOOKUP($E$1&amp;":"&amp;A60,'miRNA QC Array Content'!$F$2:$H$385,2,FALSE)</f>
        <v>miRTC</v>
      </c>
      <c r="C60" s="59">
        <v>19.5</v>
      </c>
      <c r="D60" s="54"/>
      <c r="E60" s="54"/>
      <c r="F60" s="54"/>
    </row>
    <row r="61" spans="1:6" ht="15" customHeight="1" x14ac:dyDescent="0.25">
      <c r="A61" s="18" t="s">
        <v>58</v>
      </c>
      <c r="B61" s="18" t="str">
        <f>VLOOKUP($E$1&amp;":"&amp;A61,'miRNA QC Array Content'!$F$2:$H$385,2,FALSE)</f>
        <v>miRTC</v>
      </c>
      <c r="C61" s="59">
        <v>19.09</v>
      </c>
      <c r="D61" s="54"/>
      <c r="E61" s="54"/>
      <c r="F61" s="54"/>
    </row>
    <row r="62" spans="1:6" ht="15" customHeight="1" x14ac:dyDescent="0.25">
      <c r="A62" s="18" t="s">
        <v>59</v>
      </c>
      <c r="B62" s="18" t="str">
        <f>VLOOKUP($E$1&amp;":"&amp;A62,'miRNA QC Array Content'!$F$2:$H$385,2,FALSE)</f>
        <v>PPC</v>
      </c>
      <c r="C62" s="59">
        <v>21.09</v>
      </c>
      <c r="D62" s="54"/>
      <c r="E62" s="54"/>
      <c r="F62" s="54"/>
    </row>
    <row r="63" spans="1:6" ht="15" customHeight="1" x14ac:dyDescent="0.25">
      <c r="A63" s="18" t="s">
        <v>60</v>
      </c>
      <c r="B63" s="18" t="str">
        <f>VLOOKUP($E$1&amp;":"&amp;A63,'miRNA QC Array Content'!$F$2:$H$385,2,FALSE)</f>
        <v>PPC</v>
      </c>
      <c r="C63" s="59">
        <v>21.44</v>
      </c>
      <c r="D63" s="54"/>
      <c r="E63" s="54"/>
      <c r="F63" s="54"/>
    </row>
    <row r="64" spans="1:6" ht="15" customHeight="1" x14ac:dyDescent="0.25">
      <c r="A64" s="18" t="s">
        <v>61</v>
      </c>
      <c r="B64" s="18" t="str">
        <f>VLOOKUP($E$1&amp;":"&amp;A64,'miRNA QC Array Content'!$F$2:$H$385,2,FALSE)</f>
        <v>cel-miR-39-3p</v>
      </c>
      <c r="C64" s="59">
        <v>19.829999999999998</v>
      </c>
      <c r="D64" s="54"/>
      <c r="E64" s="54"/>
      <c r="F64" s="54"/>
    </row>
    <row r="65" spans="1:6" ht="15" customHeight="1" x14ac:dyDescent="0.25">
      <c r="A65" s="18" t="s">
        <v>62</v>
      </c>
      <c r="B65" s="18" t="str">
        <f>VLOOKUP($E$1&amp;":"&amp;A65,'miRNA QC Array Content'!$F$2:$H$385,2,FALSE)</f>
        <v>cel-miR-39-3p</v>
      </c>
      <c r="C65" s="59">
        <v>19.600000000000001</v>
      </c>
      <c r="D65" s="54"/>
      <c r="E65" s="54"/>
      <c r="F65" s="54"/>
    </row>
    <row r="66" spans="1:6" ht="15" customHeight="1" x14ac:dyDescent="0.25">
      <c r="A66" s="18" t="s">
        <v>63</v>
      </c>
      <c r="B66" s="18" t="str">
        <f>VLOOKUP($E$1&amp;":"&amp;A66,'miRNA QC Array Content'!$F$2:$H$385,2,FALSE)</f>
        <v>hsa-miR-16-5p</v>
      </c>
      <c r="C66" s="59">
        <v>21.47</v>
      </c>
      <c r="D66" s="54"/>
      <c r="E66" s="54"/>
      <c r="F66" s="54"/>
    </row>
    <row r="67" spans="1:6" ht="15" customHeight="1" x14ac:dyDescent="0.25">
      <c r="A67" s="18" t="s">
        <v>64</v>
      </c>
      <c r="B67" s="18" t="str">
        <f>VLOOKUP($E$1&amp;":"&amp;A67,'miRNA QC Array Content'!$F$2:$H$385,2,FALSE)</f>
        <v>hsa-miR-21-5p</v>
      </c>
      <c r="C67" s="59">
        <v>22.57</v>
      </c>
      <c r="D67" s="54"/>
      <c r="E67" s="54"/>
      <c r="F67" s="54"/>
    </row>
    <row r="68" spans="1:6" ht="15" customHeight="1" x14ac:dyDescent="0.25">
      <c r="A68" s="18" t="s">
        <v>65</v>
      </c>
      <c r="B68" s="18" t="str">
        <f>VLOOKUP($E$1&amp;":"&amp;A68,'miRNA QC Array Content'!$F$2:$H$385,2,FALSE)</f>
        <v>hsa-miR-191-5p</v>
      </c>
      <c r="C68" s="59">
        <v>23.2</v>
      </c>
      <c r="D68" s="54"/>
      <c r="E68" s="54"/>
      <c r="F68" s="54"/>
    </row>
    <row r="69" spans="1:6" ht="15" customHeight="1" x14ac:dyDescent="0.25">
      <c r="A69" s="18" t="s">
        <v>66</v>
      </c>
      <c r="B69" s="18" t="str">
        <f>VLOOKUP($E$1&amp;":"&amp;A69,'miRNA QC Array Content'!$F$2:$H$385,2,FALSE)</f>
        <v>SNORD61</v>
      </c>
      <c r="C69" s="59">
        <v>21.72</v>
      </c>
      <c r="D69" s="54"/>
      <c r="E69" s="54"/>
      <c r="F69" s="54"/>
    </row>
    <row r="70" spans="1:6" ht="15" customHeight="1" x14ac:dyDescent="0.25">
      <c r="A70" s="18" t="s">
        <v>67</v>
      </c>
      <c r="B70" s="18" t="str">
        <f>VLOOKUP($E$1&amp;":"&amp;A70,'miRNA QC Array Content'!$F$2:$H$385,2,FALSE)</f>
        <v>SNORD95</v>
      </c>
      <c r="C70" s="59">
        <v>22.96</v>
      </c>
      <c r="D70" s="54"/>
      <c r="E70" s="54"/>
      <c r="F70" s="54"/>
    </row>
    <row r="71" spans="1:6" ht="15" customHeight="1" x14ac:dyDescent="0.25">
      <c r="A71" s="18" t="s">
        <v>68</v>
      </c>
      <c r="B71" s="18" t="str">
        <f>VLOOKUP($E$1&amp;":"&amp;A71,'miRNA QC Array Content'!$F$2:$H$385,2,FALSE)</f>
        <v>SNORD96A</v>
      </c>
      <c r="C71" s="59">
        <v>23.76</v>
      </c>
      <c r="D71" s="54"/>
      <c r="E71" s="54"/>
      <c r="F71" s="54"/>
    </row>
    <row r="72" spans="1:6" ht="15" customHeight="1" x14ac:dyDescent="0.25">
      <c r="A72" s="18" t="s">
        <v>69</v>
      </c>
      <c r="B72" s="18" t="str">
        <f>VLOOKUP($E$1&amp;":"&amp;A72,'miRNA QC Array Content'!$F$2:$H$385,2,FALSE)</f>
        <v>miRTC</v>
      </c>
      <c r="C72" s="59">
        <v>19.62</v>
      </c>
      <c r="D72" s="54"/>
      <c r="E72" s="54"/>
      <c r="F72" s="54"/>
    </row>
    <row r="73" spans="1:6" ht="15" customHeight="1" x14ac:dyDescent="0.25">
      <c r="A73" s="18" t="s">
        <v>70</v>
      </c>
      <c r="B73" s="18" t="str">
        <f>VLOOKUP($E$1&amp;":"&amp;A73,'miRNA QC Array Content'!$F$2:$H$385,2,FALSE)</f>
        <v>miRTC</v>
      </c>
      <c r="C73" s="59">
        <v>19.87</v>
      </c>
      <c r="D73" s="54"/>
      <c r="E73" s="54"/>
      <c r="F73" s="54"/>
    </row>
    <row r="74" spans="1:6" ht="15" customHeight="1" x14ac:dyDescent="0.25">
      <c r="A74" s="18" t="s">
        <v>71</v>
      </c>
      <c r="B74" s="18" t="str">
        <f>VLOOKUP($E$1&amp;":"&amp;A74,'miRNA QC Array Content'!$F$2:$H$385,2,FALSE)</f>
        <v>PPC</v>
      </c>
      <c r="C74" s="59">
        <v>21.79</v>
      </c>
      <c r="D74" s="54"/>
      <c r="E74" s="54"/>
      <c r="F74" s="54"/>
    </row>
    <row r="75" spans="1:6" ht="15" customHeight="1" x14ac:dyDescent="0.25">
      <c r="A75" s="18" t="s">
        <v>72</v>
      </c>
      <c r="B75" s="18" t="str">
        <f>VLOOKUP($E$1&amp;":"&amp;A75,'miRNA QC Array Content'!$F$2:$H$385,2,FALSE)</f>
        <v>PPC</v>
      </c>
      <c r="C75" s="59">
        <v>21.23</v>
      </c>
      <c r="D75" s="54"/>
      <c r="E75" s="54"/>
      <c r="F75" s="54"/>
    </row>
    <row r="76" spans="1:6" ht="15" customHeight="1" x14ac:dyDescent="0.25">
      <c r="A76" s="18" t="s">
        <v>73</v>
      </c>
      <c r="B76" s="18" t="str">
        <f>VLOOKUP($E$1&amp;":"&amp;A76,'miRNA QC Array Content'!$F$2:$H$385,2,FALSE)</f>
        <v>cel-miR-39-3p</v>
      </c>
      <c r="C76" s="59">
        <v>19.89</v>
      </c>
      <c r="D76" s="54"/>
      <c r="E76" s="54"/>
      <c r="F76" s="54"/>
    </row>
    <row r="77" spans="1:6" ht="15" customHeight="1" x14ac:dyDescent="0.25">
      <c r="A77" s="18" t="s">
        <v>74</v>
      </c>
      <c r="B77" s="18" t="str">
        <f>VLOOKUP($E$1&amp;":"&amp;A77,'miRNA QC Array Content'!$F$2:$H$385,2,FALSE)</f>
        <v>cel-miR-39-3p</v>
      </c>
      <c r="C77" s="59">
        <v>19.190000000000001</v>
      </c>
      <c r="D77" s="54"/>
      <c r="E77" s="54"/>
      <c r="F77" s="54"/>
    </row>
    <row r="78" spans="1:6" ht="15" customHeight="1" x14ac:dyDescent="0.25">
      <c r="A78" s="18" t="s">
        <v>75</v>
      </c>
      <c r="B78" s="18" t="str">
        <f>VLOOKUP($E$1&amp;":"&amp;A78,'miRNA QC Array Content'!$F$2:$H$385,2,FALSE)</f>
        <v>hsa-miR-16-5p</v>
      </c>
      <c r="C78" s="59">
        <v>21.56</v>
      </c>
      <c r="D78" s="54"/>
      <c r="E78" s="54"/>
      <c r="F78" s="54"/>
    </row>
    <row r="79" spans="1:6" ht="15" customHeight="1" x14ac:dyDescent="0.25">
      <c r="A79" s="18" t="s">
        <v>76</v>
      </c>
      <c r="B79" s="18" t="str">
        <f>VLOOKUP($E$1&amp;":"&amp;A79,'miRNA QC Array Content'!$F$2:$H$385,2,FALSE)</f>
        <v>hsa-miR-21-5p</v>
      </c>
      <c r="C79" s="59">
        <v>22.23</v>
      </c>
      <c r="D79" s="54"/>
      <c r="E79" s="54"/>
      <c r="F79" s="54"/>
    </row>
    <row r="80" spans="1:6" ht="15" customHeight="1" x14ac:dyDescent="0.25">
      <c r="A80" s="18" t="s">
        <v>77</v>
      </c>
      <c r="B80" s="18" t="str">
        <f>VLOOKUP($E$1&amp;":"&amp;A80,'miRNA QC Array Content'!$F$2:$H$385,2,FALSE)</f>
        <v>hsa-miR-191-5p</v>
      </c>
      <c r="C80" s="59">
        <v>23.76</v>
      </c>
      <c r="D80" s="54"/>
      <c r="E80" s="54"/>
      <c r="F80" s="54"/>
    </row>
    <row r="81" spans="1:6" ht="15" customHeight="1" x14ac:dyDescent="0.25">
      <c r="A81" s="18" t="s">
        <v>78</v>
      </c>
      <c r="B81" s="18" t="str">
        <f>VLOOKUP($E$1&amp;":"&amp;A81,'miRNA QC Array Content'!$F$2:$H$385,2,FALSE)</f>
        <v>SNORD61</v>
      </c>
      <c r="C81" s="59">
        <v>21.15</v>
      </c>
      <c r="D81" s="54"/>
      <c r="E81" s="54"/>
      <c r="F81" s="54"/>
    </row>
    <row r="82" spans="1:6" ht="15" customHeight="1" x14ac:dyDescent="0.25">
      <c r="A82" s="18" t="s">
        <v>79</v>
      </c>
      <c r="B82" s="18" t="str">
        <f>VLOOKUP($E$1&amp;":"&amp;A82,'miRNA QC Array Content'!$F$2:$H$385,2,FALSE)</f>
        <v>SNORD95</v>
      </c>
      <c r="C82" s="59">
        <v>22.18</v>
      </c>
      <c r="D82" s="54"/>
      <c r="E82" s="54"/>
      <c r="F82" s="54"/>
    </row>
    <row r="83" spans="1:6" ht="15" customHeight="1" x14ac:dyDescent="0.25">
      <c r="A83" s="18" t="s">
        <v>80</v>
      </c>
      <c r="B83" s="18" t="str">
        <f>VLOOKUP($E$1&amp;":"&amp;A83,'miRNA QC Array Content'!$F$2:$H$385,2,FALSE)</f>
        <v>SNORD96A</v>
      </c>
      <c r="C83" s="59">
        <v>23.37</v>
      </c>
      <c r="D83" s="54"/>
      <c r="E83" s="54"/>
      <c r="F83" s="54"/>
    </row>
    <row r="84" spans="1:6" ht="15" customHeight="1" x14ac:dyDescent="0.25">
      <c r="A84" s="18" t="s">
        <v>81</v>
      </c>
      <c r="B84" s="18" t="str">
        <f>VLOOKUP($E$1&amp;":"&amp;A84,'miRNA QC Array Content'!$F$2:$H$385,2,FALSE)</f>
        <v>miRTC</v>
      </c>
      <c r="C84" s="59">
        <v>19.8</v>
      </c>
      <c r="D84" s="54"/>
      <c r="E84" s="54"/>
      <c r="F84" s="54"/>
    </row>
    <row r="85" spans="1:6" ht="15" customHeight="1" x14ac:dyDescent="0.25">
      <c r="A85" s="18" t="s">
        <v>82</v>
      </c>
      <c r="B85" s="18" t="str">
        <f>VLOOKUP($E$1&amp;":"&amp;A85,'miRNA QC Array Content'!$F$2:$H$385,2,FALSE)</f>
        <v>miRTC</v>
      </c>
      <c r="C85" s="59">
        <v>19.28</v>
      </c>
      <c r="D85" s="54"/>
      <c r="E85" s="54"/>
      <c r="F85" s="54"/>
    </row>
    <row r="86" spans="1:6" ht="15" customHeight="1" x14ac:dyDescent="0.25">
      <c r="A86" s="18" t="s">
        <v>83</v>
      </c>
      <c r="B86" s="18" t="str">
        <f>VLOOKUP($E$1&amp;":"&amp;A86,'miRNA QC Array Content'!$F$2:$H$385,2,FALSE)</f>
        <v>PPC</v>
      </c>
      <c r="C86" s="59">
        <v>21.58</v>
      </c>
      <c r="D86" s="54"/>
      <c r="E86" s="54"/>
      <c r="F86" s="54"/>
    </row>
    <row r="87" spans="1:6" ht="15" customHeight="1" x14ac:dyDescent="0.25">
      <c r="A87" s="18" t="s">
        <v>84</v>
      </c>
      <c r="B87" s="18" t="str">
        <f>VLOOKUP($E$1&amp;":"&amp;A87,'miRNA QC Array Content'!$F$2:$H$385,2,FALSE)</f>
        <v>PPC</v>
      </c>
      <c r="C87" s="59">
        <v>21.62</v>
      </c>
      <c r="D87" s="54"/>
      <c r="E87" s="54"/>
      <c r="F87" s="54"/>
    </row>
    <row r="88" spans="1:6" ht="15" customHeight="1" x14ac:dyDescent="0.25">
      <c r="A88" s="18" t="s">
        <v>85</v>
      </c>
      <c r="B88" s="18" t="str">
        <f>VLOOKUP($E$1&amp;":"&amp;A88,'miRNA QC Array Content'!$F$2:$H$385,2,FALSE)</f>
        <v>cel-miR-39-3p</v>
      </c>
      <c r="C88" s="59">
        <v>19.920000000000002</v>
      </c>
      <c r="D88" s="54"/>
      <c r="E88" s="54"/>
      <c r="F88" s="54"/>
    </row>
    <row r="89" spans="1:6" ht="15" customHeight="1" x14ac:dyDescent="0.25">
      <c r="A89" s="18" t="s">
        <v>86</v>
      </c>
      <c r="B89" s="18" t="str">
        <f>VLOOKUP($E$1&amp;":"&amp;A89,'miRNA QC Array Content'!$F$2:$H$385,2,FALSE)</f>
        <v>cel-miR-39-3p</v>
      </c>
      <c r="C89" s="59">
        <v>19.010000000000002</v>
      </c>
      <c r="D89" s="54"/>
      <c r="E89" s="54"/>
      <c r="F89" s="54"/>
    </row>
    <row r="90" spans="1:6" ht="15" customHeight="1" x14ac:dyDescent="0.25">
      <c r="A90" s="18" t="s">
        <v>87</v>
      </c>
      <c r="B90" s="18" t="str">
        <f>VLOOKUP($E$1&amp;":"&amp;A90,'miRNA QC Array Content'!$F$2:$H$385,2,FALSE)</f>
        <v>hsa-miR-16-5p</v>
      </c>
      <c r="C90" s="59">
        <v>21.18</v>
      </c>
      <c r="D90" s="54"/>
      <c r="E90" s="54"/>
      <c r="F90" s="54"/>
    </row>
    <row r="91" spans="1:6" ht="15" customHeight="1" x14ac:dyDescent="0.25">
      <c r="A91" s="18" t="s">
        <v>88</v>
      </c>
      <c r="B91" s="18" t="str">
        <f>VLOOKUP($E$1&amp;":"&amp;A91,'miRNA QC Array Content'!$F$2:$H$385,2,FALSE)</f>
        <v>hsa-miR-21-5p</v>
      </c>
      <c r="C91" s="59">
        <v>22.91</v>
      </c>
      <c r="D91" s="54"/>
      <c r="E91" s="54"/>
      <c r="F91" s="54"/>
    </row>
    <row r="92" spans="1:6" ht="15" customHeight="1" x14ac:dyDescent="0.25">
      <c r="A92" s="18" t="s">
        <v>89</v>
      </c>
      <c r="B92" s="18" t="str">
        <f>VLOOKUP($E$1&amp;":"&amp;A92,'miRNA QC Array Content'!$F$2:$H$385,2,FALSE)</f>
        <v>hsa-miR-191-5p</v>
      </c>
      <c r="C92" s="59">
        <v>23.92</v>
      </c>
      <c r="D92" s="54"/>
      <c r="E92" s="54"/>
      <c r="F92" s="54"/>
    </row>
    <row r="93" spans="1:6" ht="15" customHeight="1" x14ac:dyDescent="0.25">
      <c r="A93" s="18" t="s">
        <v>90</v>
      </c>
      <c r="B93" s="18" t="str">
        <f>VLOOKUP($E$1&amp;":"&amp;A93,'miRNA QC Array Content'!$F$2:$H$385,2,FALSE)</f>
        <v>SNORD61</v>
      </c>
      <c r="C93" s="59">
        <v>21.15</v>
      </c>
      <c r="D93" s="54"/>
      <c r="E93" s="54"/>
      <c r="F93" s="54"/>
    </row>
    <row r="94" spans="1:6" ht="15" customHeight="1" x14ac:dyDescent="0.25">
      <c r="A94" s="18" t="s">
        <v>91</v>
      </c>
      <c r="B94" s="18" t="str">
        <f>VLOOKUP($E$1&amp;":"&amp;A94,'miRNA QC Array Content'!$F$2:$H$385,2,FALSE)</f>
        <v>SNORD95</v>
      </c>
      <c r="C94" s="59">
        <v>22.55</v>
      </c>
      <c r="D94" s="54"/>
      <c r="E94" s="54"/>
      <c r="F94" s="54"/>
    </row>
    <row r="95" spans="1:6" ht="15" customHeight="1" x14ac:dyDescent="0.25">
      <c r="A95" s="18" t="s">
        <v>92</v>
      </c>
      <c r="B95" s="18" t="str">
        <f>VLOOKUP($E$1&amp;":"&amp;A95,'miRNA QC Array Content'!$F$2:$H$385,2,FALSE)</f>
        <v>SNORD96A</v>
      </c>
      <c r="C95" s="59">
        <v>23.32</v>
      </c>
      <c r="D95" s="54"/>
      <c r="E95" s="54"/>
      <c r="F95" s="54"/>
    </row>
    <row r="96" spans="1:6" ht="15" customHeight="1" x14ac:dyDescent="0.25">
      <c r="A96" s="18" t="s">
        <v>93</v>
      </c>
      <c r="B96" s="18" t="str">
        <f>VLOOKUP($E$1&amp;":"&amp;A96,'miRNA QC Array Content'!$F$2:$H$385,2,FALSE)</f>
        <v>miRTC</v>
      </c>
      <c r="C96" s="59">
        <v>19.649999999999999</v>
      </c>
      <c r="D96" s="54"/>
      <c r="E96" s="54"/>
      <c r="F96" s="54"/>
    </row>
    <row r="97" spans="1:6" ht="15" customHeight="1" x14ac:dyDescent="0.25">
      <c r="A97" s="18" t="s">
        <v>94</v>
      </c>
      <c r="B97" s="18" t="str">
        <f>VLOOKUP($E$1&amp;":"&amp;A97,'miRNA QC Array Content'!$F$2:$H$385,2,FALSE)</f>
        <v>miRTC</v>
      </c>
      <c r="C97" s="59">
        <v>19.82</v>
      </c>
      <c r="D97" s="54"/>
      <c r="E97" s="54"/>
      <c r="F97" s="54"/>
    </row>
    <row r="98" spans="1:6" ht="15" customHeight="1" x14ac:dyDescent="0.25">
      <c r="A98" s="18" t="s">
        <v>95</v>
      </c>
      <c r="B98" s="18" t="str">
        <f>VLOOKUP($E$1&amp;":"&amp;A98,'miRNA QC Array Content'!$F$2:$H$385,2,FALSE)</f>
        <v>PPC</v>
      </c>
      <c r="C98" s="59">
        <v>21.97</v>
      </c>
      <c r="D98" s="54"/>
      <c r="E98" s="54"/>
      <c r="F98" s="54"/>
    </row>
    <row r="99" spans="1:6" ht="15" customHeight="1" x14ac:dyDescent="0.25">
      <c r="A99" s="18" t="s">
        <v>96</v>
      </c>
      <c r="B99" s="18" t="str">
        <f>VLOOKUP($E$1&amp;":"&amp;A99,'miRNA QC Array Content'!$F$2:$H$385,2,FALSE)</f>
        <v>PPC</v>
      </c>
      <c r="C99" s="59">
        <v>21.82</v>
      </c>
      <c r="D99" s="54"/>
      <c r="E99" s="54"/>
      <c r="F99" s="54"/>
    </row>
  </sheetData>
  <mergeCells count="8">
    <mergeCell ref="B2:B3"/>
    <mergeCell ref="H9:H14"/>
    <mergeCell ref="H5:H6"/>
    <mergeCell ref="H1:H2"/>
    <mergeCell ref="A2:A3"/>
    <mergeCell ref="C2:F2"/>
    <mergeCell ref="C1:D1"/>
    <mergeCell ref="E1:F1"/>
  </mergeCells>
  <phoneticPr fontId="5" type="noConversion"/>
  <dataValidations count="3">
    <dataValidation type="list" allowBlank="1" showInputMessage="1" showErrorMessage="1" sqref="I3" xr:uid="{00000000-0002-0000-0100-000000000000}">
      <formula1>$I$1:$I$2</formula1>
    </dataValidation>
    <dataValidation type="list" allowBlank="1" showInputMessage="1" showErrorMessage="1" sqref="I15" xr:uid="{00000000-0002-0000-0100-000001000000}">
      <formula1>$I$9:$I$14</formula1>
    </dataValidation>
    <dataValidation type="list" allowBlank="1" showInputMessage="1" showErrorMessage="1" sqref="I7" xr:uid="{00000000-0002-0000-0100-000002000000}">
      <formula1>$I$5:$I$6</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'miRNA QC Array Content'!$A$2:$A$5</xm:f>
          </x14:formula1>
          <xm:sqref>E1:F1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5"/>
  <sheetViews>
    <sheetView workbookViewId="0"/>
  </sheetViews>
  <sheetFormatPr defaultColWidth="7.5546875" defaultRowHeight="15" customHeight="1" x14ac:dyDescent="0.25"/>
  <cols>
    <col min="1" max="1" width="16.33203125" style="41" customWidth="1"/>
    <col min="2" max="2" width="43.109375" style="41" customWidth="1"/>
    <col min="3" max="3" width="7.5546875" style="41"/>
    <col min="4" max="4" width="16.33203125" style="41" customWidth="1"/>
    <col min="5" max="5" width="7.5546875" style="41"/>
    <col min="6" max="6" width="21.6640625" style="43" bestFit="1" customWidth="1"/>
    <col min="7" max="7" width="16.33203125" style="41" customWidth="1"/>
    <col min="8" max="8" width="16.88671875" style="41" customWidth="1"/>
    <col min="9" max="16384" width="7.5546875" style="41"/>
  </cols>
  <sheetData>
    <row r="1" spans="1:8" s="40" customFormat="1" ht="15" customHeight="1" x14ac:dyDescent="0.25">
      <c r="A1" s="40" t="s">
        <v>158</v>
      </c>
      <c r="B1" s="40" t="s">
        <v>159</v>
      </c>
      <c r="D1" s="40" t="s">
        <v>158</v>
      </c>
      <c r="E1" s="40" t="s">
        <v>160</v>
      </c>
      <c r="F1" s="40" t="str">
        <f>D1&amp;":"&amp;E1</f>
        <v>Array Catalog #:POS</v>
      </c>
      <c r="G1" s="40" t="s">
        <v>161</v>
      </c>
      <c r="H1" s="40" t="s">
        <v>162</v>
      </c>
    </row>
    <row r="2" spans="1:8" ht="15" customHeight="1" x14ac:dyDescent="0.25">
      <c r="A2" s="41" t="s">
        <v>142</v>
      </c>
      <c r="B2" s="41" t="s">
        <v>163</v>
      </c>
      <c r="D2" s="41" t="s">
        <v>164</v>
      </c>
      <c r="E2" s="41" t="s">
        <v>1</v>
      </c>
      <c r="F2" s="43" t="s">
        <v>207</v>
      </c>
      <c r="G2" s="41" t="s">
        <v>149</v>
      </c>
      <c r="H2" s="41" t="s">
        <v>165</v>
      </c>
    </row>
    <row r="3" spans="1:8" ht="15" customHeight="1" x14ac:dyDescent="0.25">
      <c r="A3" s="41" t="s">
        <v>164</v>
      </c>
      <c r="B3" s="41" t="s">
        <v>166</v>
      </c>
      <c r="D3" s="41" t="s">
        <v>164</v>
      </c>
      <c r="E3" s="41" t="s">
        <v>2</v>
      </c>
      <c r="F3" s="43" t="s">
        <v>208</v>
      </c>
      <c r="G3" s="41" t="s">
        <v>149</v>
      </c>
      <c r="H3" s="41" t="s">
        <v>165</v>
      </c>
    </row>
    <row r="4" spans="1:8" ht="15" customHeight="1" x14ac:dyDescent="0.25">
      <c r="A4" s="41" t="s">
        <v>167</v>
      </c>
      <c r="B4" s="41" t="s">
        <v>168</v>
      </c>
      <c r="D4" s="41" t="s">
        <v>164</v>
      </c>
      <c r="E4" s="41" t="s">
        <v>3</v>
      </c>
      <c r="F4" s="43" t="s">
        <v>209</v>
      </c>
      <c r="G4" s="41" t="s">
        <v>169</v>
      </c>
      <c r="H4" s="41" t="s">
        <v>170</v>
      </c>
    </row>
    <row r="5" spans="1:8" ht="15" customHeight="1" x14ac:dyDescent="0.25">
      <c r="A5" s="41" t="s">
        <v>171</v>
      </c>
      <c r="B5" s="50" t="s">
        <v>624</v>
      </c>
      <c r="D5" s="41" t="s">
        <v>164</v>
      </c>
      <c r="E5" s="41" t="s">
        <v>4</v>
      </c>
      <c r="F5" s="43" t="s">
        <v>210</v>
      </c>
      <c r="G5" s="41" t="s">
        <v>172</v>
      </c>
      <c r="H5" s="41" t="s">
        <v>173</v>
      </c>
    </row>
    <row r="6" spans="1:8" ht="15" customHeight="1" x14ac:dyDescent="0.25">
      <c r="D6" s="41" t="s">
        <v>164</v>
      </c>
      <c r="E6" s="41" t="s">
        <v>5</v>
      </c>
      <c r="F6" s="43" t="s">
        <v>211</v>
      </c>
      <c r="G6" s="41" t="s">
        <v>174</v>
      </c>
      <c r="H6" s="41" t="s">
        <v>175</v>
      </c>
    </row>
    <row r="7" spans="1:8" ht="15" customHeight="1" x14ac:dyDescent="0.25">
      <c r="A7" s="42" t="s">
        <v>176</v>
      </c>
      <c r="B7" s="42" t="s">
        <v>177</v>
      </c>
      <c r="D7" s="41" t="s">
        <v>164</v>
      </c>
      <c r="E7" s="41" t="s">
        <v>6</v>
      </c>
      <c r="F7" s="43" t="s">
        <v>212</v>
      </c>
      <c r="G7" s="41" t="s">
        <v>148</v>
      </c>
      <c r="H7" s="41" t="s">
        <v>178</v>
      </c>
    </row>
    <row r="8" spans="1:8" ht="15" customHeight="1" x14ac:dyDescent="0.25">
      <c r="A8" s="42" t="s">
        <v>179</v>
      </c>
      <c r="B8" s="42" t="s">
        <v>180</v>
      </c>
      <c r="D8" s="41" t="s">
        <v>164</v>
      </c>
      <c r="E8" s="41" t="s">
        <v>7</v>
      </c>
      <c r="F8" s="43" t="s">
        <v>213</v>
      </c>
      <c r="G8" s="41" t="s">
        <v>181</v>
      </c>
      <c r="H8" s="41" t="s">
        <v>182</v>
      </c>
    </row>
    <row r="9" spans="1:8" ht="15" customHeight="1" x14ac:dyDescent="0.25">
      <c r="A9" s="42" t="s">
        <v>183</v>
      </c>
      <c r="B9" s="42" t="s">
        <v>184</v>
      </c>
      <c r="D9" s="41" t="s">
        <v>164</v>
      </c>
      <c r="E9" s="41" t="s">
        <v>8</v>
      </c>
      <c r="F9" s="43" t="s">
        <v>214</v>
      </c>
      <c r="G9" s="41" t="s">
        <v>127</v>
      </c>
      <c r="H9" s="41" t="s">
        <v>185</v>
      </c>
    </row>
    <row r="10" spans="1:8" ht="15" customHeight="1" x14ac:dyDescent="0.25">
      <c r="A10" s="42" t="s">
        <v>186</v>
      </c>
      <c r="B10" s="42" t="s">
        <v>187</v>
      </c>
      <c r="D10" s="41" t="s">
        <v>164</v>
      </c>
      <c r="E10" s="41" t="s">
        <v>9</v>
      </c>
      <c r="F10" s="43" t="s">
        <v>215</v>
      </c>
      <c r="G10" s="41" t="s">
        <v>128</v>
      </c>
      <c r="H10" s="41" t="s">
        <v>188</v>
      </c>
    </row>
    <row r="11" spans="1:8" ht="15" customHeight="1" x14ac:dyDescent="0.25">
      <c r="D11" s="41" t="s">
        <v>164</v>
      </c>
      <c r="E11" s="41" t="s">
        <v>10</v>
      </c>
      <c r="F11" s="43" t="s">
        <v>216</v>
      </c>
      <c r="G11" s="41" t="s">
        <v>128</v>
      </c>
      <c r="H11" s="41" t="s">
        <v>188</v>
      </c>
    </row>
    <row r="12" spans="1:8" ht="15" customHeight="1" x14ac:dyDescent="0.25">
      <c r="D12" s="41" t="s">
        <v>164</v>
      </c>
      <c r="E12" s="41" t="s">
        <v>11</v>
      </c>
      <c r="F12" s="43" t="s">
        <v>217</v>
      </c>
      <c r="G12" s="41" t="s">
        <v>106</v>
      </c>
      <c r="H12" s="41" t="s">
        <v>189</v>
      </c>
    </row>
    <row r="13" spans="1:8" ht="15" customHeight="1" x14ac:dyDescent="0.25">
      <c r="D13" s="41" t="s">
        <v>164</v>
      </c>
      <c r="E13" s="41" t="s">
        <v>12</v>
      </c>
      <c r="F13" s="43" t="s">
        <v>218</v>
      </c>
      <c r="G13" s="41" t="s">
        <v>106</v>
      </c>
      <c r="H13" s="41" t="s">
        <v>189</v>
      </c>
    </row>
    <row r="14" spans="1:8" ht="15" customHeight="1" x14ac:dyDescent="0.25">
      <c r="D14" s="41" t="s">
        <v>164</v>
      </c>
      <c r="E14" s="41" t="s">
        <v>13</v>
      </c>
      <c r="F14" s="43" t="s">
        <v>219</v>
      </c>
      <c r="G14" s="41" t="s">
        <v>149</v>
      </c>
      <c r="H14" s="41" t="s">
        <v>165</v>
      </c>
    </row>
    <row r="15" spans="1:8" ht="15" customHeight="1" x14ac:dyDescent="0.25">
      <c r="D15" s="41" t="s">
        <v>164</v>
      </c>
      <c r="E15" s="41" t="s">
        <v>14</v>
      </c>
      <c r="F15" s="43" t="s">
        <v>220</v>
      </c>
      <c r="G15" s="41" t="s">
        <v>149</v>
      </c>
      <c r="H15" s="41" t="s">
        <v>165</v>
      </c>
    </row>
    <row r="16" spans="1:8" ht="15" customHeight="1" x14ac:dyDescent="0.25">
      <c r="D16" s="41" t="s">
        <v>164</v>
      </c>
      <c r="E16" s="41" t="s">
        <v>15</v>
      </c>
      <c r="F16" s="43" t="s">
        <v>221</v>
      </c>
      <c r="G16" s="41" t="s">
        <v>169</v>
      </c>
      <c r="H16" s="41" t="s">
        <v>170</v>
      </c>
    </row>
    <row r="17" spans="4:8" ht="15" customHeight="1" x14ac:dyDescent="0.25">
      <c r="D17" s="41" t="s">
        <v>164</v>
      </c>
      <c r="E17" s="41" t="s">
        <v>16</v>
      </c>
      <c r="F17" s="43" t="s">
        <v>222</v>
      </c>
      <c r="G17" s="41" t="s">
        <v>172</v>
      </c>
      <c r="H17" s="41" t="s">
        <v>173</v>
      </c>
    </row>
    <row r="18" spans="4:8" ht="15" customHeight="1" x14ac:dyDescent="0.25">
      <c r="D18" s="41" t="s">
        <v>164</v>
      </c>
      <c r="E18" s="41" t="s">
        <v>17</v>
      </c>
      <c r="F18" s="43" t="s">
        <v>223</v>
      </c>
      <c r="G18" s="41" t="s">
        <v>174</v>
      </c>
      <c r="H18" s="41" t="s">
        <v>175</v>
      </c>
    </row>
    <row r="19" spans="4:8" ht="15" customHeight="1" x14ac:dyDescent="0.25">
      <c r="D19" s="41" t="s">
        <v>164</v>
      </c>
      <c r="E19" s="41" t="s">
        <v>18</v>
      </c>
      <c r="F19" s="43" t="s">
        <v>224</v>
      </c>
      <c r="G19" s="41" t="s">
        <v>148</v>
      </c>
      <c r="H19" s="41" t="s">
        <v>178</v>
      </c>
    </row>
    <row r="20" spans="4:8" ht="15" customHeight="1" x14ac:dyDescent="0.25">
      <c r="D20" s="41" t="s">
        <v>164</v>
      </c>
      <c r="E20" s="41" t="s">
        <v>19</v>
      </c>
      <c r="F20" s="43" t="s">
        <v>225</v>
      </c>
      <c r="G20" s="41" t="s">
        <v>181</v>
      </c>
      <c r="H20" s="41" t="s">
        <v>182</v>
      </c>
    </row>
    <row r="21" spans="4:8" ht="15" customHeight="1" x14ac:dyDescent="0.25">
      <c r="D21" s="41" t="s">
        <v>164</v>
      </c>
      <c r="E21" s="41" t="s">
        <v>20</v>
      </c>
      <c r="F21" s="43" t="s">
        <v>226</v>
      </c>
      <c r="G21" s="41" t="s">
        <v>127</v>
      </c>
      <c r="H21" s="41" t="s">
        <v>185</v>
      </c>
    </row>
    <row r="22" spans="4:8" ht="15" customHeight="1" x14ac:dyDescent="0.25">
      <c r="D22" s="41" t="s">
        <v>164</v>
      </c>
      <c r="E22" s="41" t="s">
        <v>21</v>
      </c>
      <c r="F22" s="43" t="s">
        <v>227</v>
      </c>
      <c r="G22" s="41" t="s">
        <v>128</v>
      </c>
      <c r="H22" s="41" t="s">
        <v>188</v>
      </c>
    </row>
    <row r="23" spans="4:8" ht="15" customHeight="1" x14ac:dyDescent="0.25">
      <c r="D23" s="41" t="s">
        <v>164</v>
      </c>
      <c r="E23" s="41" t="s">
        <v>22</v>
      </c>
      <c r="F23" s="43" t="s">
        <v>228</v>
      </c>
      <c r="G23" s="41" t="s">
        <v>128</v>
      </c>
      <c r="H23" s="41" t="s">
        <v>188</v>
      </c>
    </row>
    <row r="24" spans="4:8" ht="15" customHeight="1" x14ac:dyDescent="0.25">
      <c r="D24" s="41" t="s">
        <v>164</v>
      </c>
      <c r="E24" s="41" t="s">
        <v>23</v>
      </c>
      <c r="F24" s="43" t="s">
        <v>229</v>
      </c>
      <c r="G24" s="41" t="s">
        <v>106</v>
      </c>
      <c r="H24" s="41" t="s">
        <v>189</v>
      </c>
    </row>
    <row r="25" spans="4:8" ht="15" customHeight="1" x14ac:dyDescent="0.25">
      <c r="D25" s="41" t="s">
        <v>164</v>
      </c>
      <c r="E25" s="41" t="s">
        <v>24</v>
      </c>
      <c r="F25" s="43" t="s">
        <v>230</v>
      </c>
      <c r="G25" s="41" t="s">
        <v>106</v>
      </c>
      <c r="H25" s="41" t="s">
        <v>189</v>
      </c>
    </row>
    <row r="26" spans="4:8" ht="15" customHeight="1" x14ac:dyDescent="0.25">
      <c r="D26" s="41" t="s">
        <v>164</v>
      </c>
      <c r="E26" s="41" t="s">
        <v>25</v>
      </c>
      <c r="F26" s="43" t="s">
        <v>231</v>
      </c>
      <c r="G26" s="41" t="s">
        <v>149</v>
      </c>
      <c r="H26" s="41" t="s">
        <v>165</v>
      </c>
    </row>
    <row r="27" spans="4:8" ht="15" customHeight="1" x14ac:dyDescent="0.25">
      <c r="D27" s="41" t="s">
        <v>164</v>
      </c>
      <c r="E27" s="41" t="s">
        <v>26</v>
      </c>
      <c r="F27" s="43" t="s">
        <v>232</v>
      </c>
      <c r="G27" s="41" t="s">
        <v>149</v>
      </c>
      <c r="H27" s="41" t="s">
        <v>165</v>
      </c>
    </row>
    <row r="28" spans="4:8" ht="15" customHeight="1" x14ac:dyDescent="0.25">
      <c r="D28" s="41" t="s">
        <v>164</v>
      </c>
      <c r="E28" s="41" t="s">
        <v>27</v>
      </c>
      <c r="F28" s="43" t="s">
        <v>233</v>
      </c>
      <c r="G28" s="41" t="s">
        <v>169</v>
      </c>
      <c r="H28" s="41" t="s">
        <v>170</v>
      </c>
    </row>
    <row r="29" spans="4:8" ht="15" customHeight="1" x14ac:dyDescent="0.25">
      <c r="D29" s="41" t="s">
        <v>164</v>
      </c>
      <c r="E29" s="41" t="s">
        <v>28</v>
      </c>
      <c r="F29" s="43" t="s">
        <v>234</v>
      </c>
      <c r="G29" s="41" t="s">
        <v>172</v>
      </c>
      <c r="H29" s="41" t="s">
        <v>173</v>
      </c>
    </row>
    <row r="30" spans="4:8" ht="15" customHeight="1" x14ac:dyDescent="0.25">
      <c r="D30" s="41" t="s">
        <v>164</v>
      </c>
      <c r="E30" s="41" t="s">
        <v>29</v>
      </c>
      <c r="F30" s="43" t="s">
        <v>235</v>
      </c>
      <c r="G30" s="41" t="s">
        <v>174</v>
      </c>
      <c r="H30" s="41" t="s">
        <v>175</v>
      </c>
    </row>
    <row r="31" spans="4:8" ht="15" customHeight="1" x14ac:dyDescent="0.25">
      <c r="D31" s="41" t="s">
        <v>164</v>
      </c>
      <c r="E31" s="41" t="s">
        <v>30</v>
      </c>
      <c r="F31" s="43" t="s">
        <v>236</v>
      </c>
      <c r="G31" s="41" t="s">
        <v>148</v>
      </c>
      <c r="H31" s="41" t="s">
        <v>178</v>
      </c>
    </row>
    <row r="32" spans="4:8" ht="15" customHeight="1" x14ac:dyDescent="0.25">
      <c r="D32" s="41" t="s">
        <v>164</v>
      </c>
      <c r="E32" s="41" t="s">
        <v>31</v>
      </c>
      <c r="F32" s="43" t="s">
        <v>237</v>
      </c>
      <c r="G32" s="41" t="s">
        <v>181</v>
      </c>
      <c r="H32" s="41" t="s">
        <v>182</v>
      </c>
    </row>
    <row r="33" spans="4:8" ht="15" customHeight="1" x14ac:dyDescent="0.25">
      <c r="D33" s="41" t="s">
        <v>164</v>
      </c>
      <c r="E33" s="41" t="s">
        <v>32</v>
      </c>
      <c r="F33" s="43" t="s">
        <v>238</v>
      </c>
      <c r="G33" s="41" t="s">
        <v>127</v>
      </c>
      <c r="H33" s="41" t="s">
        <v>185</v>
      </c>
    </row>
    <row r="34" spans="4:8" ht="15" customHeight="1" x14ac:dyDescent="0.25">
      <c r="D34" s="41" t="s">
        <v>164</v>
      </c>
      <c r="E34" s="41" t="s">
        <v>33</v>
      </c>
      <c r="F34" s="43" t="s">
        <v>239</v>
      </c>
      <c r="G34" s="41" t="s">
        <v>128</v>
      </c>
      <c r="H34" s="41" t="s">
        <v>188</v>
      </c>
    </row>
    <row r="35" spans="4:8" ht="15" customHeight="1" x14ac:dyDescent="0.25">
      <c r="D35" s="41" t="s">
        <v>164</v>
      </c>
      <c r="E35" s="41" t="s">
        <v>34</v>
      </c>
      <c r="F35" s="43" t="s">
        <v>240</v>
      </c>
      <c r="G35" s="41" t="s">
        <v>128</v>
      </c>
      <c r="H35" s="41" t="s">
        <v>188</v>
      </c>
    </row>
    <row r="36" spans="4:8" ht="15" customHeight="1" x14ac:dyDescent="0.25">
      <c r="D36" s="41" t="s">
        <v>164</v>
      </c>
      <c r="E36" s="41" t="s">
        <v>35</v>
      </c>
      <c r="F36" s="43" t="s">
        <v>241</v>
      </c>
      <c r="G36" s="41" t="s">
        <v>106</v>
      </c>
      <c r="H36" s="41" t="s">
        <v>189</v>
      </c>
    </row>
    <row r="37" spans="4:8" ht="15" customHeight="1" x14ac:dyDescent="0.25">
      <c r="D37" s="41" t="s">
        <v>164</v>
      </c>
      <c r="E37" s="41" t="s">
        <v>36</v>
      </c>
      <c r="F37" s="43" t="s">
        <v>242</v>
      </c>
      <c r="G37" s="41" t="s">
        <v>106</v>
      </c>
      <c r="H37" s="41" t="s">
        <v>189</v>
      </c>
    </row>
    <row r="38" spans="4:8" ht="15" customHeight="1" x14ac:dyDescent="0.25">
      <c r="D38" s="41" t="s">
        <v>164</v>
      </c>
      <c r="E38" s="41" t="s">
        <v>37</v>
      </c>
      <c r="F38" s="43" t="s">
        <v>243</v>
      </c>
      <c r="G38" s="41" t="s">
        <v>149</v>
      </c>
      <c r="H38" s="41" t="s">
        <v>165</v>
      </c>
    </row>
    <row r="39" spans="4:8" ht="15" customHeight="1" x14ac:dyDescent="0.25">
      <c r="D39" s="41" t="s">
        <v>164</v>
      </c>
      <c r="E39" s="41" t="s">
        <v>38</v>
      </c>
      <c r="F39" s="43" t="s">
        <v>244</v>
      </c>
      <c r="G39" s="41" t="s">
        <v>149</v>
      </c>
      <c r="H39" s="41" t="s">
        <v>165</v>
      </c>
    </row>
    <row r="40" spans="4:8" ht="15" customHeight="1" x14ac:dyDescent="0.25">
      <c r="D40" s="41" t="s">
        <v>164</v>
      </c>
      <c r="E40" s="41" t="s">
        <v>39</v>
      </c>
      <c r="F40" s="43" t="s">
        <v>245</v>
      </c>
      <c r="G40" s="41" t="s">
        <v>169</v>
      </c>
      <c r="H40" s="41" t="s">
        <v>170</v>
      </c>
    </row>
    <row r="41" spans="4:8" ht="15" customHeight="1" x14ac:dyDescent="0.25">
      <c r="D41" s="41" t="s">
        <v>164</v>
      </c>
      <c r="E41" s="41" t="s">
        <v>40</v>
      </c>
      <c r="F41" s="43" t="s">
        <v>246</v>
      </c>
      <c r="G41" s="41" t="s">
        <v>172</v>
      </c>
      <c r="H41" s="41" t="s">
        <v>173</v>
      </c>
    </row>
    <row r="42" spans="4:8" ht="15" customHeight="1" x14ac:dyDescent="0.25">
      <c r="D42" s="41" t="s">
        <v>164</v>
      </c>
      <c r="E42" s="41" t="s">
        <v>41</v>
      </c>
      <c r="F42" s="43" t="s">
        <v>247</v>
      </c>
      <c r="G42" s="41" t="s">
        <v>174</v>
      </c>
      <c r="H42" s="41" t="s">
        <v>175</v>
      </c>
    </row>
    <row r="43" spans="4:8" ht="15" customHeight="1" x14ac:dyDescent="0.25">
      <c r="D43" s="41" t="s">
        <v>164</v>
      </c>
      <c r="E43" s="41" t="s">
        <v>42</v>
      </c>
      <c r="F43" s="43" t="s">
        <v>248</v>
      </c>
      <c r="G43" s="41" t="s">
        <v>148</v>
      </c>
      <c r="H43" s="41" t="s">
        <v>178</v>
      </c>
    </row>
    <row r="44" spans="4:8" ht="15" customHeight="1" x14ac:dyDescent="0.25">
      <c r="D44" s="41" t="s">
        <v>164</v>
      </c>
      <c r="E44" s="41" t="s">
        <v>43</v>
      </c>
      <c r="F44" s="43" t="s">
        <v>249</v>
      </c>
      <c r="G44" s="41" t="s">
        <v>181</v>
      </c>
      <c r="H44" s="41" t="s">
        <v>182</v>
      </c>
    </row>
    <row r="45" spans="4:8" ht="15" customHeight="1" x14ac:dyDescent="0.25">
      <c r="D45" s="41" t="s">
        <v>164</v>
      </c>
      <c r="E45" s="41" t="s">
        <v>44</v>
      </c>
      <c r="F45" s="43" t="s">
        <v>250</v>
      </c>
      <c r="G45" s="41" t="s">
        <v>127</v>
      </c>
      <c r="H45" s="41" t="s">
        <v>185</v>
      </c>
    </row>
    <row r="46" spans="4:8" ht="15" customHeight="1" x14ac:dyDescent="0.25">
      <c r="D46" s="41" t="s">
        <v>164</v>
      </c>
      <c r="E46" s="41" t="s">
        <v>45</v>
      </c>
      <c r="F46" s="43" t="s">
        <v>251</v>
      </c>
      <c r="G46" s="41" t="s">
        <v>128</v>
      </c>
      <c r="H46" s="41" t="s">
        <v>188</v>
      </c>
    </row>
    <row r="47" spans="4:8" ht="15" customHeight="1" x14ac:dyDescent="0.25">
      <c r="D47" s="41" t="s">
        <v>164</v>
      </c>
      <c r="E47" s="41" t="s">
        <v>46</v>
      </c>
      <c r="F47" s="43" t="s">
        <v>252</v>
      </c>
      <c r="G47" s="41" t="s">
        <v>128</v>
      </c>
      <c r="H47" s="41" t="s">
        <v>188</v>
      </c>
    </row>
    <row r="48" spans="4:8" ht="15" customHeight="1" x14ac:dyDescent="0.25">
      <c r="D48" s="41" t="s">
        <v>164</v>
      </c>
      <c r="E48" s="41" t="s">
        <v>47</v>
      </c>
      <c r="F48" s="43" t="s">
        <v>253</v>
      </c>
      <c r="G48" s="41" t="s">
        <v>106</v>
      </c>
      <c r="H48" s="41" t="s">
        <v>189</v>
      </c>
    </row>
    <row r="49" spans="4:8" ht="15" customHeight="1" x14ac:dyDescent="0.25">
      <c r="D49" s="41" t="s">
        <v>164</v>
      </c>
      <c r="E49" s="41" t="s">
        <v>48</v>
      </c>
      <c r="F49" s="43" t="s">
        <v>254</v>
      </c>
      <c r="G49" s="41" t="s">
        <v>106</v>
      </c>
      <c r="H49" s="41" t="s">
        <v>189</v>
      </c>
    </row>
    <row r="50" spans="4:8" ht="15" customHeight="1" x14ac:dyDescent="0.25">
      <c r="D50" s="41" t="s">
        <v>164</v>
      </c>
      <c r="E50" s="41" t="s">
        <v>49</v>
      </c>
      <c r="F50" s="43" t="s">
        <v>255</v>
      </c>
      <c r="G50" s="41" t="s">
        <v>149</v>
      </c>
      <c r="H50" s="41" t="s">
        <v>165</v>
      </c>
    </row>
    <row r="51" spans="4:8" ht="15" customHeight="1" x14ac:dyDescent="0.25">
      <c r="D51" s="41" t="s">
        <v>164</v>
      </c>
      <c r="E51" s="41" t="s">
        <v>50</v>
      </c>
      <c r="F51" s="43" t="s">
        <v>256</v>
      </c>
      <c r="G51" s="41" t="s">
        <v>149</v>
      </c>
      <c r="H51" s="41" t="s">
        <v>165</v>
      </c>
    </row>
    <row r="52" spans="4:8" ht="15" customHeight="1" x14ac:dyDescent="0.25">
      <c r="D52" s="41" t="s">
        <v>164</v>
      </c>
      <c r="E52" s="41" t="s">
        <v>51</v>
      </c>
      <c r="F52" s="43" t="s">
        <v>257</v>
      </c>
      <c r="G52" s="41" t="s">
        <v>169</v>
      </c>
      <c r="H52" s="41" t="s">
        <v>170</v>
      </c>
    </row>
    <row r="53" spans="4:8" ht="15" customHeight="1" x14ac:dyDescent="0.25">
      <c r="D53" s="41" t="s">
        <v>164</v>
      </c>
      <c r="E53" s="41" t="s">
        <v>52</v>
      </c>
      <c r="F53" s="43" t="s">
        <v>258</v>
      </c>
      <c r="G53" s="41" t="s">
        <v>172</v>
      </c>
      <c r="H53" s="41" t="s">
        <v>173</v>
      </c>
    </row>
    <row r="54" spans="4:8" ht="15" customHeight="1" x14ac:dyDescent="0.25">
      <c r="D54" s="41" t="s">
        <v>164</v>
      </c>
      <c r="E54" s="41" t="s">
        <v>53</v>
      </c>
      <c r="F54" s="43" t="s">
        <v>259</v>
      </c>
      <c r="G54" s="41" t="s">
        <v>174</v>
      </c>
      <c r="H54" s="41" t="s">
        <v>175</v>
      </c>
    </row>
    <row r="55" spans="4:8" ht="15" customHeight="1" x14ac:dyDescent="0.25">
      <c r="D55" s="41" t="s">
        <v>164</v>
      </c>
      <c r="E55" s="41" t="s">
        <v>54</v>
      </c>
      <c r="F55" s="43" t="s">
        <v>260</v>
      </c>
      <c r="G55" s="41" t="s">
        <v>148</v>
      </c>
      <c r="H55" s="41" t="s">
        <v>178</v>
      </c>
    </row>
    <row r="56" spans="4:8" ht="15" customHeight="1" x14ac:dyDescent="0.25">
      <c r="D56" s="41" t="s">
        <v>164</v>
      </c>
      <c r="E56" s="41" t="s">
        <v>55</v>
      </c>
      <c r="F56" s="43" t="s">
        <v>261</v>
      </c>
      <c r="G56" s="41" t="s">
        <v>181</v>
      </c>
      <c r="H56" s="41" t="s">
        <v>182</v>
      </c>
    </row>
    <row r="57" spans="4:8" ht="15" customHeight="1" x14ac:dyDescent="0.25">
      <c r="D57" s="41" t="s">
        <v>164</v>
      </c>
      <c r="E57" s="41" t="s">
        <v>56</v>
      </c>
      <c r="F57" s="43" t="s">
        <v>262</v>
      </c>
      <c r="G57" s="41" t="s">
        <v>127</v>
      </c>
      <c r="H57" s="41" t="s">
        <v>185</v>
      </c>
    </row>
    <row r="58" spans="4:8" ht="15" customHeight="1" x14ac:dyDescent="0.25">
      <c r="D58" s="41" t="s">
        <v>164</v>
      </c>
      <c r="E58" s="41" t="s">
        <v>57</v>
      </c>
      <c r="F58" s="43" t="s">
        <v>263</v>
      </c>
      <c r="G58" s="41" t="s">
        <v>128</v>
      </c>
      <c r="H58" s="41" t="s">
        <v>188</v>
      </c>
    </row>
    <row r="59" spans="4:8" ht="15" customHeight="1" x14ac:dyDescent="0.25">
      <c r="D59" s="41" t="s">
        <v>164</v>
      </c>
      <c r="E59" s="41" t="s">
        <v>58</v>
      </c>
      <c r="F59" s="43" t="s">
        <v>264</v>
      </c>
      <c r="G59" s="41" t="s">
        <v>128</v>
      </c>
      <c r="H59" s="41" t="s">
        <v>188</v>
      </c>
    </row>
    <row r="60" spans="4:8" ht="15" customHeight="1" x14ac:dyDescent="0.25">
      <c r="D60" s="41" t="s">
        <v>164</v>
      </c>
      <c r="E60" s="41" t="s">
        <v>59</v>
      </c>
      <c r="F60" s="43" t="s">
        <v>265</v>
      </c>
      <c r="G60" s="41" t="s">
        <v>106</v>
      </c>
      <c r="H60" s="41" t="s">
        <v>189</v>
      </c>
    </row>
    <row r="61" spans="4:8" ht="15" customHeight="1" x14ac:dyDescent="0.25">
      <c r="D61" s="41" t="s">
        <v>164</v>
      </c>
      <c r="E61" s="41" t="s">
        <v>60</v>
      </c>
      <c r="F61" s="43" t="s">
        <v>266</v>
      </c>
      <c r="G61" s="41" t="s">
        <v>106</v>
      </c>
      <c r="H61" s="41" t="s">
        <v>189</v>
      </c>
    </row>
    <row r="62" spans="4:8" ht="15" customHeight="1" x14ac:dyDescent="0.25">
      <c r="D62" s="41" t="s">
        <v>164</v>
      </c>
      <c r="E62" s="41" t="s">
        <v>61</v>
      </c>
      <c r="F62" s="43" t="s">
        <v>267</v>
      </c>
      <c r="G62" s="41" t="s">
        <v>149</v>
      </c>
      <c r="H62" s="41" t="s">
        <v>165</v>
      </c>
    </row>
    <row r="63" spans="4:8" ht="15" customHeight="1" x14ac:dyDescent="0.25">
      <c r="D63" s="41" t="s">
        <v>164</v>
      </c>
      <c r="E63" s="41" t="s">
        <v>62</v>
      </c>
      <c r="F63" s="43" t="s">
        <v>268</v>
      </c>
      <c r="G63" s="41" t="s">
        <v>149</v>
      </c>
      <c r="H63" s="41" t="s">
        <v>165</v>
      </c>
    </row>
    <row r="64" spans="4:8" ht="15" customHeight="1" x14ac:dyDescent="0.25">
      <c r="D64" s="41" t="s">
        <v>164</v>
      </c>
      <c r="E64" s="41" t="s">
        <v>63</v>
      </c>
      <c r="F64" s="43" t="s">
        <v>269</v>
      </c>
      <c r="G64" s="41" t="s">
        <v>169</v>
      </c>
      <c r="H64" s="41" t="s">
        <v>170</v>
      </c>
    </row>
    <row r="65" spans="4:8" ht="15" customHeight="1" x14ac:dyDescent="0.25">
      <c r="D65" s="41" t="s">
        <v>164</v>
      </c>
      <c r="E65" s="41" t="s">
        <v>64</v>
      </c>
      <c r="F65" s="43" t="s">
        <v>270</v>
      </c>
      <c r="G65" s="41" t="s">
        <v>172</v>
      </c>
      <c r="H65" s="41" t="s">
        <v>173</v>
      </c>
    </row>
    <row r="66" spans="4:8" ht="15" customHeight="1" x14ac:dyDescent="0.25">
      <c r="D66" s="41" t="s">
        <v>164</v>
      </c>
      <c r="E66" s="41" t="s">
        <v>65</v>
      </c>
      <c r="F66" s="43" t="s">
        <v>271</v>
      </c>
      <c r="G66" s="41" t="s">
        <v>174</v>
      </c>
      <c r="H66" s="41" t="s">
        <v>175</v>
      </c>
    </row>
    <row r="67" spans="4:8" ht="15" customHeight="1" x14ac:dyDescent="0.25">
      <c r="D67" s="41" t="s">
        <v>164</v>
      </c>
      <c r="E67" s="41" t="s">
        <v>66</v>
      </c>
      <c r="F67" s="43" t="s">
        <v>272</v>
      </c>
      <c r="G67" s="41" t="s">
        <v>148</v>
      </c>
      <c r="H67" s="41" t="s">
        <v>178</v>
      </c>
    </row>
    <row r="68" spans="4:8" ht="15" customHeight="1" x14ac:dyDescent="0.25">
      <c r="D68" s="41" t="s">
        <v>164</v>
      </c>
      <c r="E68" s="41" t="s">
        <v>67</v>
      </c>
      <c r="F68" s="43" t="s">
        <v>273</v>
      </c>
      <c r="G68" s="41" t="s">
        <v>181</v>
      </c>
      <c r="H68" s="41" t="s">
        <v>182</v>
      </c>
    </row>
    <row r="69" spans="4:8" ht="15" customHeight="1" x14ac:dyDescent="0.25">
      <c r="D69" s="41" t="s">
        <v>164</v>
      </c>
      <c r="E69" s="41" t="s">
        <v>68</v>
      </c>
      <c r="F69" s="43" t="s">
        <v>274</v>
      </c>
      <c r="G69" s="41" t="s">
        <v>127</v>
      </c>
      <c r="H69" s="41" t="s">
        <v>185</v>
      </c>
    </row>
    <row r="70" spans="4:8" ht="15" customHeight="1" x14ac:dyDescent="0.25">
      <c r="D70" s="41" t="s">
        <v>164</v>
      </c>
      <c r="E70" s="41" t="s">
        <v>69</v>
      </c>
      <c r="F70" s="43" t="s">
        <v>275</v>
      </c>
      <c r="G70" s="41" t="s">
        <v>128</v>
      </c>
      <c r="H70" s="41" t="s">
        <v>188</v>
      </c>
    </row>
    <row r="71" spans="4:8" ht="15" customHeight="1" x14ac:dyDescent="0.25">
      <c r="D71" s="41" t="s">
        <v>164</v>
      </c>
      <c r="E71" s="41" t="s">
        <v>70</v>
      </c>
      <c r="F71" s="43" t="s">
        <v>276</v>
      </c>
      <c r="G71" s="41" t="s">
        <v>128</v>
      </c>
      <c r="H71" s="41" t="s">
        <v>188</v>
      </c>
    </row>
    <row r="72" spans="4:8" ht="15" customHeight="1" x14ac:dyDescent="0.25">
      <c r="D72" s="41" t="s">
        <v>164</v>
      </c>
      <c r="E72" s="41" t="s">
        <v>71</v>
      </c>
      <c r="F72" s="43" t="s">
        <v>277</v>
      </c>
      <c r="G72" s="41" t="s">
        <v>106</v>
      </c>
      <c r="H72" s="41" t="s">
        <v>189</v>
      </c>
    </row>
    <row r="73" spans="4:8" ht="15" customHeight="1" x14ac:dyDescent="0.25">
      <c r="D73" s="41" t="s">
        <v>164</v>
      </c>
      <c r="E73" s="41" t="s">
        <v>72</v>
      </c>
      <c r="F73" s="43" t="s">
        <v>278</v>
      </c>
      <c r="G73" s="41" t="s">
        <v>106</v>
      </c>
      <c r="H73" s="41" t="s">
        <v>189</v>
      </c>
    </row>
    <row r="74" spans="4:8" ht="15" customHeight="1" x14ac:dyDescent="0.25">
      <c r="D74" s="41" t="s">
        <v>164</v>
      </c>
      <c r="E74" s="41" t="s">
        <v>73</v>
      </c>
      <c r="F74" s="43" t="s">
        <v>279</v>
      </c>
      <c r="G74" s="41" t="s">
        <v>149</v>
      </c>
      <c r="H74" s="41" t="s">
        <v>165</v>
      </c>
    </row>
    <row r="75" spans="4:8" ht="15" customHeight="1" x14ac:dyDescent="0.25">
      <c r="D75" s="41" t="s">
        <v>164</v>
      </c>
      <c r="E75" s="41" t="s">
        <v>74</v>
      </c>
      <c r="F75" s="43" t="s">
        <v>280</v>
      </c>
      <c r="G75" s="41" t="s">
        <v>149</v>
      </c>
      <c r="H75" s="41" t="s">
        <v>165</v>
      </c>
    </row>
    <row r="76" spans="4:8" ht="15" customHeight="1" x14ac:dyDescent="0.25">
      <c r="D76" s="41" t="s">
        <v>164</v>
      </c>
      <c r="E76" s="41" t="s">
        <v>75</v>
      </c>
      <c r="F76" s="43" t="s">
        <v>281</v>
      </c>
      <c r="G76" s="41" t="s">
        <v>169</v>
      </c>
      <c r="H76" s="41" t="s">
        <v>170</v>
      </c>
    </row>
    <row r="77" spans="4:8" ht="15" customHeight="1" x14ac:dyDescent="0.25">
      <c r="D77" s="41" t="s">
        <v>164</v>
      </c>
      <c r="E77" s="41" t="s">
        <v>76</v>
      </c>
      <c r="F77" s="43" t="s">
        <v>282</v>
      </c>
      <c r="G77" s="41" t="s">
        <v>172</v>
      </c>
      <c r="H77" s="41" t="s">
        <v>173</v>
      </c>
    </row>
    <row r="78" spans="4:8" ht="15" customHeight="1" x14ac:dyDescent="0.25">
      <c r="D78" s="41" t="s">
        <v>164</v>
      </c>
      <c r="E78" s="41" t="s">
        <v>77</v>
      </c>
      <c r="F78" s="43" t="s">
        <v>283</v>
      </c>
      <c r="G78" s="41" t="s">
        <v>174</v>
      </c>
      <c r="H78" s="41" t="s">
        <v>175</v>
      </c>
    </row>
    <row r="79" spans="4:8" ht="15" customHeight="1" x14ac:dyDescent="0.25">
      <c r="D79" s="41" t="s">
        <v>164</v>
      </c>
      <c r="E79" s="41" t="s">
        <v>78</v>
      </c>
      <c r="F79" s="43" t="s">
        <v>284</v>
      </c>
      <c r="G79" s="41" t="s">
        <v>148</v>
      </c>
      <c r="H79" s="41" t="s">
        <v>178</v>
      </c>
    </row>
    <row r="80" spans="4:8" ht="15" customHeight="1" x14ac:dyDescent="0.25">
      <c r="D80" s="41" t="s">
        <v>164</v>
      </c>
      <c r="E80" s="41" t="s">
        <v>79</v>
      </c>
      <c r="F80" s="43" t="s">
        <v>285</v>
      </c>
      <c r="G80" s="41" t="s">
        <v>181</v>
      </c>
      <c r="H80" s="41" t="s">
        <v>182</v>
      </c>
    </row>
    <row r="81" spans="4:8" ht="15" customHeight="1" x14ac:dyDescent="0.25">
      <c r="D81" s="41" t="s">
        <v>164</v>
      </c>
      <c r="E81" s="41" t="s">
        <v>80</v>
      </c>
      <c r="F81" s="43" t="s">
        <v>286</v>
      </c>
      <c r="G81" s="41" t="s">
        <v>127</v>
      </c>
      <c r="H81" s="41" t="s">
        <v>185</v>
      </c>
    </row>
    <row r="82" spans="4:8" ht="15" customHeight="1" x14ac:dyDescent="0.25">
      <c r="D82" s="41" t="s">
        <v>164</v>
      </c>
      <c r="E82" s="41" t="s">
        <v>81</v>
      </c>
      <c r="F82" s="43" t="s">
        <v>287</v>
      </c>
      <c r="G82" s="41" t="s">
        <v>128</v>
      </c>
      <c r="H82" s="41" t="s">
        <v>188</v>
      </c>
    </row>
    <row r="83" spans="4:8" ht="15" customHeight="1" x14ac:dyDescent="0.25">
      <c r="D83" s="41" t="s">
        <v>164</v>
      </c>
      <c r="E83" s="41" t="s">
        <v>82</v>
      </c>
      <c r="F83" s="43" t="s">
        <v>288</v>
      </c>
      <c r="G83" s="41" t="s">
        <v>128</v>
      </c>
      <c r="H83" s="41" t="s">
        <v>188</v>
      </c>
    </row>
    <row r="84" spans="4:8" ht="15" customHeight="1" x14ac:dyDescent="0.25">
      <c r="D84" s="41" t="s">
        <v>164</v>
      </c>
      <c r="E84" s="41" t="s">
        <v>83</v>
      </c>
      <c r="F84" s="43" t="s">
        <v>289</v>
      </c>
      <c r="G84" s="41" t="s">
        <v>106</v>
      </c>
      <c r="H84" s="41" t="s">
        <v>189</v>
      </c>
    </row>
    <row r="85" spans="4:8" ht="15" customHeight="1" x14ac:dyDescent="0.25">
      <c r="D85" s="41" t="s">
        <v>164</v>
      </c>
      <c r="E85" s="41" t="s">
        <v>84</v>
      </c>
      <c r="F85" s="43" t="s">
        <v>290</v>
      </c>
      <c r="G85" s="41" t="s">
        <v>106</v>
      </c>
      <c r="H85" s="41" t="s">
        <v>189</v>
      </c>
    </row>
    <row r="86" spans="4:8" ht="15" customHeight="1" x14ac:dyDescent="0.25">
      <c r="D86" s="41" t="s">
        <v>164</v>
      </c>
      <c r="E86" s="41" t="s">
        <v>85</v>
      </c>
      <c r="F86" s="43" t="s">
        <v>291</v>
      </c>
      <c r="G86" s="41" t="s">
        <v>149</v>
      </c>
      <c r="H86" s="41" t="s">
        <v>165</v>
      </c>
    </row>
    <row r="87" spans="4:8" ht="15" customHeight="1" x14ac:dyDescent="0.25">
      <c r="D87" s="41" t="s">
        <v>164</v>
      </c>
      <c r="E87" s="41" t="s">
        <v>86</v>
      </c>
      <c r="F87" s="43" t="s">
        <v>292</v>
      </c>
      <c r="G87" s="41" t="s">
        <v>149</v>
      </c>
      <c r="H87" s="41" t="s">
        <v>165</v>
      </c>
    </row>
    <row r="88" spans="4:8" ht="15" customHeight="1" x14ac:dyDescent="0.25">
      <c r="D88" s="41" t="s">
        <v>164</v>
      </c>
      <c r="E88" s="41" t="s">
        <v>87</v>
      </c>
      <c r="F88" s="43" t="s">
        <v>293</v>
      </c>
      <c r="G88" s="41" t="s">
        <v>169</v>
      </c>
      <c r="H88" s="41" t="s">
        <v>170</v>
      </c>
    </row>
    <row r="89" spans="4:8" ht="15" customHeight="1" x14ac:dyDescent="0.25">
      <c r="D89" s="41" t="s">
        <v>164</v>
      </c>
      <c r="E89" s="41" t="s">
        <v>88</v>
      </c>
      <c r="F89" s="43" t="s">
        <v>294</v>
      </c>
      <c r="G89" s="41" t="s">
        <v>172</v>
      </c>
      <c r="H89" s="41" t="s">
        <v>173</v>
      </c>
    </row>
    <row r="90" spans="4:8" ht="15" customHeight="1" x14ac:dyDescent="0.25">
      <c r="D90" s="41" t="s">
        <v>164</v>
      </c>
      <c r="E90" s="41" t="s">
        <v>89</v>
      </c>
      <c r="F90" s="43" t="s">
        <v>295</v>
      </c>
      <c r="G90" s="41" t="s">
        <v>174</v>
      </c>
      <c r="H90" s="41" t="s">
        <v>175</v>
      </c>
    </row>
    <row r="91" spans="4:8" ht="15" customHeight="1" x14ac:dyDescent="0.25">
      <c r="D91" s="41" t="s">
        <v>164</v>
      </c>
      <c r="E91" s="41" t="s">
        <v>90</v>
      </c>
      <c r="F91" s="43" t="s">
        <v>296</v>
      </c>
      <c r="G91" s="41" t="s">
        <v>148</v>
      </c>
      <c r="H91" s="41" t="s">
        <v>178</v>
      </c>
    </row>
    <row r="92" spans="4:8" ht="15" customHeight="1" x14ac:dyDescent="0.25">
      <c r="D92" s="41" t="s">
        <v>164</v>
      </c>
      <c r="E92" s="41" t="s">
        <v>91</v>
      </c>
      <c r="F92" s="43" t="s">
        <v>297</v>
      </c>
      <c r="G92" s="41" t="s">
        <v>181</v>
      </c>
      <c r="H92" s="41" t="s">
        <v>182</v>
      </c>
    </row>
    <row r="93" spans="4:8" ht="15" customHeight="1" x14ac:dyDescent="0.25">
      <c r="D93" s="41" t="s">
        <v>164</v>
      </c>
      <c r="E93" s="41" t="s">
        <v>92</v>
      </c>
      <c r="F93" s="43" t="s">
        <v>298</v>
      </c>
      <c r="G93" s="41" t="s">
        <v>127</v>
      </c>
      <c r="H93" s="41" t="s">
        <v>185</v>
      </c>
    </row>
    <row r="94" spans="4:8" ht="15" customHeight="1" x14ac:dyDescent="0.25">
      <c r="D94" s="41" t="s">
        <v>164</v>
      </c>
      <c r="E94" s="41" t="s">
        <v>93</v>
      </c>
      <c r="F94" s="43" t="s">
        <v>299</v>
      </c>
      <c r="G94" s="41" t="s">
        <v>128</v>
      </c>
      <c r="H94" s="41" t="s">
        <v>188</v>
      </c>
    </row>
    <row r="95" spans="4:8" ht="15" customHeight="1" x14ac:dyDescent="0.25">
      <c r="D95" s="41" t="s">
        <v>164</v>
      </c>
      <c r="E95" s="41" t="s">
        <v>94</v>
      </c>
      <c r="F95" s="43" t="s">
        <v>300</v>
      </c>
      <c r="G95" s="41" t="s">
        <v>128</v>
      </c>
      <c r="H95" s="41" t="s">
        <v>188</v>
      </c>
    </row>
    <row r="96" spans="4:8" ht="15" customHeight="1" x14ac:dyDescent="0.25">
      <c r="D96" s="41" t="s">
        <v>164</v>
      </c>
      <c r="E96" s="41" t="s">
        <v>95</v>
      </c>
      <c r="F96" s="43" t="s">
        <v>301</v>
      </c>
      <c r="G96" s="41" t="s">
        <v>106</v>
      </c>
      <c r="H96" s="41" t="s">
        <v>189</v>
      </c>
    </row>
    <row r="97" spans="4:8" ht="15" customHeight="1" x14ac:dyDescent="0.25">
      <c r="D97" s="41" t="s">
        <v>164</v>
      </c>
      <c r="E97" s="41" t="s">
        <v>96</v>
      </c>
      <c r="F97" s="43" t="s">
        <v>302</v>
      </c>
      <c r="G97" s="41" t="s">
        <v>106</v>
      </c>
      <c r="H97" s="41" t="s">
        <v>189</v>
      </c>
    </row>
    <row r="98" spans="4:8" ht="15" customHeight="1" x14ac:dyDescent="0.25">
      <c r="D98" s="41" t="s">
        <v>142</v>
      </c>
      <c r="E98" s="41" t="s">
        <v>1</v>
      </c>
      <c r="F98" s="43" t="s">
        <v>303</v>
      </c>
      <c r="G98" s="41" t="s">
        <v>149</v>
      </c>
      <c r="H98" s="41" t="s">
        <v>165</v>
      </c>
    </row>
    <row r="99" spans="4:8" ht="15" customHeight="1" x14ac:dyDescent="0.25">
      <c r="D99" s="41" t="s">
        <v>142</v>
      </c>
      <c r="E99" s="41" t="s">
        <v>2</v>
      </c>
      <c r="F99" s="43" t="s">
        <v>304</v>
      </c>
      <c r="G99" s="41" t="s">
        <v>149</v>
      </c>
      <c r="H99" s="41" t="s">
        <v>165</v>
      </c>
    </row>
    <row r="100" spans="4:8" ht="15" customHeight="1" x14ac:dyDescent="0.25">
      <c r="D100" s="41" t="s">
        <v>142</v>
      </c>
      <c r="E100" s="41" t="s">
        <v>3</v>
      </c>
      <c r="F100" s="43" t="s">
        <v>305</v>
      </c>
      <c r="G100" s="41" t="s">
        <v>150</v>
      </c>
      <c r="H100" s="41" t="s">
        <v>190</v>
      </c>
    </row>
    <row r="101" spans="4:8" ht="15" customHeight="1" x14ac:dyDescent="0.25">
      <c r="D101" s="41" t="s">
        <v>142</v>
      </c>
      <c r="E101" s="41" t="s">
        <v>4</v>
      </c>
      <c r="F101" s="43" t="s">
        <v>306</v>
      </c>
      <c r="G101" s="41" t="s">
        <v>151</v>
      </c>
      <c r="H101" s="41" t="s">
        <v>191</v>
      </c>
    </row>
    <row r="102" spans="4:8" ht="15" customHeight="1" x14ac:dyDescent="0.25">
      <c r="D102" s="41" t="s">
        <v>142</v>
      </c>
      <c r="E102" s="41" t="s">
        <v>5</v>
      </c>
      <c r="F102" s="43" t="s">
        <v>307</v>
      </c>
      <c r="G102" s="41" t="s">
        <v>152</v>
      </c>
      <c r="H102" s="41" t="s">
        <v>192</v>
      </c>
    </row>
    <row r="103" spans="4:8" ht="15" customHeight="1" x14ac:dyDescent="0.25">
      <c r="D103" s="41" t="s">
        <v>142</v>
      </c>
      <c r="E103" s="41" t="s">
        <v>6</v>
      </c>
      <c r="F103" s="43" t="s">
        <v>308</v>
      </c>
      <c r="G103" s="41" t="s">
        <v>148</v>
      </c>
      <c r="H103" s="41" t="s">
        <v>178</v>
      </c>
    </row>
    <row r="104" spans="4:8" ht="15" customHeight="1" x14ac:dyDescent="0.25">
      <c r="D104" s="41" t="s">
        <v>142</v>
      </c>
      <c r="E104" s="41" t="s">
        <v>7</v>
      </c>
      <c r="F104" s="43" t="s">
        <v>309</v>
      </c>
      <c r="G104" s="41" t="s">
        <v>126</v>
      </c>
      <c r="H104" s="41" t="s">
        <v>193</v>
      </c>
    </row>
    <row r="105" spans="4:8" ht="15" customHeight="1" x14ac:dyDescent="0.25">
      <c r="D105" s="41" t="s">
        <v>142</v>
      </c>
      <c r="E105" s="41" t="s">
        <v>8</v>
      </c>
      <c r="F105" s="43" t="s">
        <v>310</v>
      </c>
      <c r="G105" s="41" t="s">
        <v>127</v>
      </c>
      <c r="H105" s="41" t="s">
        <v>185</v>
      </c>
    </row>
    <row r="106" spans="4:8" ht="15" customHeight="1" x14ac:dyDescent="0.25">
      <c r="D106" s="41" t="s">
        <v>142</v>
      </c>
      <c r="E106" s="41" t="s">
        <v>9</v>
      </c>
      <c r="F106" s="43" t="s">
        <v>311</v>
      </c>
      <c r="G106" s="41" t="s">
        <v>128</v>
      </c>
      <c r="H106" s="41" t="s">
        <v>188</v>
      </c>
    </row>
    <row r="107" spans="4:8" ht="15" customHeight="1" x14ac:dyDescent="0.25">
      <c r="D107" s="41" t="s">
        <v>142</v>
      </c>
      <c r="E107" s="41" t="s">
        <v>10</v>
      </c>
      <c r="F107" s="43" t="s">
        <v>312</v>
      </c>
      <c r="G107" s="41" t="s">
        <v>128</v>
      </c>
      <c r="H107" s="41" t="s">
        <v>188</v>
      </c>
    </row>
    <row r="108" spans="4:8" ht="15" customHeight="1" x14ac:dyDescent="0.25">
      <c r="D108" s="41" t="s">
        <v>142</v>
      </c>
      <c r="E108" s="41" t="s">
        <v>11</v>
      </c>
      <c r="F108" s="43" t="s">
        <v>313</v>
      </c>
      <c r="G108" s="41" t="s">
        <v>106</v>
      </c>
      <c r="H108" s="41" t="s">
        <v>189</v>
      </c>
    </row>
    <row r="109" spans="4:8" ht="15" customHeight="1" x14ac:dyDescent="0.25">
      <c r="D109" s="41" t="s">
        <v>142</v>
      </c>
      <c r="E109" s="41" t="s">
        <v>12</v>
      </c>
      <c r="F109" s="43" t="s">
        <v>314</v>
      </c>
      <c r="G109" s="41" t="s">
        <v>106</v>
      </c>
      <c r="H109" s="41" t="s">
        <v>189</v>
      </c>
    </row>
    <row r="110" spans="4:8" ht="15" customHeight="1" x14ac:dyDescent="0.25">
      <c r="D110" s="41" t="s">
        <v>142</v>
      </c>
      <c r="E110" s="41" t="s">
        <v>13</v>
      </c>
      <c r="F110" s="43" t="s">
        <v>315</v>
      </c>
      <c r="G110" s="41" t="s">
        <v>149</v>
      </c>
      <c r="H110" s="41" t="s">
        <v>165</v>
      </c>
    </row>
    <row r="111" spans="4:8" ht="15" customHeight="1" x14ac:dyDescent="0.25">
      <c r="D111" s="41" t="s">
        <v>142</v>
      </c>
      <c r="E111" s="41" t="s">
        <v>14</v>
      </c>
      <c r="F111" s="43" t="s">
        <v>316</v>
      </c>
      <c r="G111" s="41" t="s">
        <v>149</v>
      </c>
      <c r="H111" s="41" t="s">
        <v>165</v>
      </c>
    </row>
    <row r="112" spans="4:8" ht="15" customHeight="1" x14ac:dyDescent="0.25">
      <c r="D112" s="41" t="s">
        <v>142</v>
      </c>
      <c r="E112" s="41" t="s">
        <v>15</v>
      </c>
      <c r="F112" s="43" t="s">
        <v>317</v>
      </c>
      <c r="G112" s="41" t="s">
        <v>150</v>
      </c>
      <c r="H112" s="41" t="s">
        <v>190</v>
      </c>
    </row>
    <row r="113" spans="4:8" ht="15" customHeight="1" x14ac:dyDescent="0.25">
      <c r="D113" s="41" t="s">
        <v>142</v>
      </c>
      <c r="E113" s="41" t="s">
        <v>16</v>
      </c>
      <c r="F113" s="43" t="s">
        <v>318</v>
      </c>
      <c r="G113" s="41" t="s">
        <v>151</v>
      </c>
      <c r="H113" s="41" t="s">
        <v>191</v>
      </c>
    </row>
    <row r="114" spans="4:8" ht="15" customHeight="1" x14ac:dyDescent="0.25">
      <c r="D114" s="41" t="s">
        <v>142</v>
      </c>
      <c r="E114" s="41" t="s">
        <v>17</v>
      </c>
      <c r="F114" s="43" t="s">
        <v>319</v>
      </c>
      <c r="G114" s="41" t="s">
        <v>152</v>
      </c>
      <c r="H114" s="41" t="s">
        <v>192</v>
      </c>
    </row>
    <row r="115" spans="4:8" ht="15" customHeight="1" x14ac:dyDescent="0.25">
      <c r="D115" s="41" t="s">
        <v>142</v>
      </c>
      <c r="E115" s="41" t="s">
        <v>18</v>
      </c>
      <c r="F115" s="43" t="s">
        <v>320</v>
      </c>
      <c r="G115" s="41" t="s">
        <v>148</v>
      </c>
      <c r="H115" s="41" t="s">
        <v>178</v>
      </c>
    </row>
    <row r="116" spans="4:8" ht="15" customHeight="1" x14ac:dyDescent="0.25">
      <c r="D116" s="41" t="s">
        <v>142</v>
      </c>
      <c r="E116" s="41" t="s">
        <v>19</v>
      </c>
      <c r="F116" s="43" t="s">
        <v>321</v>
      </c>
      <c r="G116" s="41" t="s">
        <v>126</v>
      </c>
      <c r="H116" s="41" t="s">
        <v>193</v>
      </c>
    </row>
    <row r="117" spans="4:8" ht="15" customHeight="1" x14ac:dyDescent="0.25">
      <c r="D117" s="41" t="s">
        <v>142</v>
      </c>
      <c r="E117" s="41" t="s">
        <v>20</v>
      </c>
      <c r="F117" s="43" t="s">
        <v>322</v>
      </c>
      <c r="G117" s="41" t="s">
        <v>127</v>
      </c>
      <c r="H117" s="41" t="s">
        <v>185</v>
      </c>
    </row>
    <row r="118" spans="4:8" ht="15" customHeight="1" x14ac:dyDescent="0.25">
      <c r="D118" s="41" t="s">
        <v>142</v>
      </c>
      <c r="E118" s="41" t="s">
        <v>21</v>
      </c>
      <c r="F118" s="43" t="s">
        <v>323</v>
      </c>
      <c r="G118" s="41" t="s">
        <v>128</v>
      </c>
      <c r="H118" s="41" t="s">
        <v>188</v>
      </c>
    </row>
    <row r="119" spans="4:8" ht="15" customHeight="1" x14ac:dyDescent="0.25">
      <c r="D119" s="41" t="s">
        <v>142</v>
      </c>
      <c r="E119" s="41" t="s">
        <v>22</v>
      </c>
      <c r="F119" s="43" t="s">
        <v>324</v>
      </c>
      <c r="G119" s="41" t="s">
        <v>128</v>
      </c>
      <c r="H119" s="41" t="s">
        <v>188</v>
      </c>
    </row>
    <row r="120" spans="4:8" ht="15" customHeight="1" x14ac:dyDescent="0.25">
      <c r="D120" s="41" t="s">
        <v>142</v>
      </c>
      <c r="E120" s="41" t="s">
        <v>23</v>
      </c>
      <c r="F120" s="43" t="s">
        <v>325</v>
      </c>
      <c r="G120" s="41" t="s">
        <v>106</v>
      </c>
      <c r="H120" s="41" t="s">
        <v>189</v>
      </c>
    </row>
    <row r="121" spans="4:8" ht="15" customHeight="1" x14ac:dyDescent="0.25">
      <c r="D121" s="41" t="s">
        <v>142</v>
      </c>
      <c r="E121" s="41" t="s">
        <v>24</v>
      </c>
      <c r="F121" s="43" t="s">
        <v>326</v>
      </c>
      <c r="G121" s="41" t="s">
        <v>106</v>
      </c>
      <c r="H121" s="41" t="s">
        <v>189</v>
      </c>
    </row>
    <row r="122" spans="4:8" ht="15" customHeight="1" x14ac:dyDescent="0.25">
      <c r="D122" s="41" t="s">
        <v>142</v>
      </c>
      <c r="E122" s="41" t="s">
        <v>25</v>
      </c>
      <c r="F122" s="43" t="s">
        <v>327</v>
      </c>
      <c r="G122" s="41" t="s">
        <v>149</v>
      </c>
      <c r="H122" s="41" t="s">
        <v>165</v>
      </c>
    </row>
    <row r="123" spans="4:8" ht="15" customHeight="1" x14ac:dyDescent="0.25">
      <c r="D123" s="41" t="s">
        <v>142</v>
      </c>
      <c r="E123" s="41" t="s">
        <v>26</v>
      </c>
      <c r="F123" s="43" t="s">
        <v>328</v>
      </c>
      <c r="G123" s="41" t="s">
        <v>149</v>
      </c>
      <c r="H123" s="41" t="s">
        <v>165</v>
      </c>
    </row>
    <row r="124" spans="4:8" ht="15" customHeight="1" x14ac:dyDescent="0.25">
      <c r="D124" s="41" t="s">
        <v>142</v>
      </c>
      <c r="E124" s="41" t="s">
        <v>27</v>
      </c>
      <c r="F124" s="43" t="s">
        <v>329</v>
      </c>
      <c r="G124" s="41" t="s">
        <v>150</v>
      </c>
      <c r="H124" s="41" t="s">
        <v>190</v>
      </c>
    </row>
    <row r="125" spans="4:8" ht="15" customHeight="1" x14ac:dyDescent="0.25">
      <c r="D125" s="41" t="s">
        <v>142</v>
      </c>
      <c r="E125" s="41" t="s">
        <v>28</v>
      </c>
      <c r="F125" s="43" t="s">
        <v>330</v>
      </c>
      <c r="G125" s="41" t="s">
        <v>151</v>
      </c>
      <c r="H125" s="41" t="s">
        <v>191</v>
      </c>
    </row>
    <row r="126" spans="4:8" ht="15" customHeight="1" x14ac:dyDescent="0.25">
      <c r="D126" s="41" t="s">
        <v>142</v>
      </c>
      <c r="E126" s="41" t="s">
        <v>29</v>
      </c>
      <c r="F126" s="43" t="s">
        <v>331</v>
      </c>
      <c r="G126" s="41" t="s">
        <v>152</v>
      </c>
      <c r="H126" s="41" t="s">
        <v>192</v>
      </c>
    </row>
    <row r="127" spans="4:8" ht="15" customHeight="1" x14ac:dyDescent="0.25">
      <c r="D127" s="41" t="s">
        <v>142</v>
      </c>
      <c r="E127" s="41" t="s">
        <v>30</v>
      </c>
      <c r="F127" s="43" t="s">
        <v>332</v>
      </c>
      <c r="G127" s="41" t="s">
        <v>148</v>
      </c>
      <c r="H127" s="41" t="s">
        <v>178</v>
      </c>
    </row>
    <row r="128" spans="4:8" ht="15" customHeight="1" x14ac:dyDescent="0.25">
      <c r="D128" s="41" t="s">
        <v>142</v>
      </c>
      <c r="E128" s="41" t="s">
        <v>31</v>
      </c>
      <c r="F128" s="43" t="s">
        <v>333</v>
      </c>
      <c r="G128" s="41" t="s">
        <v>126</v>
      </c>
      <c r="H128" s="41" t="s">
        <v>193</v>
      </c>
    </row>
    <row r="129" spans="4:8" ht="15" customHeight="1" x14ac:dyDescent="0.25">
      <c r="D129" s="41" t="s">
        <v>142</v>
      </c>
      <c r="E129" s="41" t="s">
        <v>32</v>
      </c>
      <c r="F129" s="43" t="s">
        <v>334</v>
      </c>
      <c r="G129" s="41" t="s">
        <v>127</v>
      </c>
      <c r="H129" s="41" t="s">
        <v>185</v>
      </c>
    </row>
    <row r="130" spans="4:8" ht="15" customHeight="1" x14ac:dyDescent="0.25">
      <c r="D130" s="41" t="s">
        <v>142</v>
      </c>
      <c r="E130" s="41" t="s">
        <v>33</v>
      </c>
      <c r="F130" s="43" t="s">
        <v>335</v>
      </c>
      <c r="G130" s="41" t="s">
        <v>128</v>
      </c>
      <c r="H130" s="41" t="s">
        <v>188</v>
      </c>
    </row>
    <row r="131" spans="4:8" ht="15" customHeight="1" x14ac:dyDescent="0.25">
      <c r="D131" s="41" t="s">
        <v>142</v>
      </c>
      <c r="E131" s="41" t="s">
        <v>34</v>
      </c>
      <c r="F131" s="43" t="s">
        <v>336</v>
      </c>
      <c r="G131" s="41" t="s">
        <v>128</v>
      </c>
      <c r="H131" s="41" t="s">
        <v>188</v>
      </c>
    </row>
    <row r="132" spans="4:8" ht="15" customHeight="1" x14ac:dyDescent="0.25">
      <c r="D132" s="41" t="s">
        <v>142</v>
      </c>
      <c r="E132" s="41" t="s">
        <v>35</v>
      </c>
      <c r="F132" s="43" t="s">
        <v>337</v>
      </c>
      <c r="G132" s="41" t="s">
        <v>106</v>
      </c>
      <c r="H132" s="41" t="s">
        <v>189</v>
      </c>
    </row>
    <row r="133" spans="4:8" ht="15" customHeight="1" x14ac:dyDescent="0.25">
      <c r="D133" s="41" t="s">
        <v>142</v>
      </c>
      <c r="E133" s="41" t="s">
        <v>36</v>
      </c>
      <c r="F133" s="43" t="s">
        <v>338</v>
      </c>
      <c r="G133" s="41" t="s">
        <v>106</v>
      </c>
      <c r="H133" s="41" t="s">
        <v>189</v>
      </c>
    </row>
    <row r="134" spans="4:8" ht="15" customHeight="1" x14ac:dyDescent="0.25">
      <c r="D134" s="41" t="s">
        <v>142</v>
      </c>
      <c r="E134" s="41" t="s">
        <v>37</v>
      </c>
      <c r="F134" s="43" t="s">
        <v>339</v>
      </c>
      <c r="G134" s="41" t="s">
        <v>149</v>
      </c>
      <c r="H134" s="41" t="s">
        <v>165</v>
      </c>
    </row>
    <row r="135" spans="4:8" ht="15" customHeight="1" x14ac:dyDescent="0.25">
      <c r="D135" s="41" t="s">
        <v>142</v>
      </c>
      <c r="E135" s="41" t="s">
        <v>38</v>
      </c>
      <c r="F135" s="43" t="s">
        <v>340</v>
      </c>
      <c r="G135" s="41" t="s">
        <v>149</v>
      </c>
      <c r="H135" s="41" t="s">
        <v>165</v>
      </c>
    </row>
    <row r="136" spans="4:8" ht="15" customHeight="1" x14ac:dyDescent="0.25">
      <c r="D136" s="41" t="s">
        <v>142</v>
      </c>
      <c r="E136" s="41" t="s">
        <v>39</v>
      </c>
      <c r="F136" s="43" t="s">
        <v>341</v>
      </c>
      <c r="G136" s="41" t="s">
        <v>150</v>
      </c>
      <c r="H136" s="41" t="s">
        <v>190</v>
      </c>
    </row>
    <row r="137" spans="4:8" ht="15" customHeight="1" x14ac:dyDescent="0.25">
      <c r="D137" s="41" t="s">
        <v>142</v>
      </c>
      <c r="E137" s="41" t="s">
        <v>40</v>
      </c>
      <c r="F137" s="43" t="s">
        <v>342</v>
      </c>
      <c r="G137" s="41" t="s">
        <v>151</v>
      </c>
      <c r="H137" s="41" t="s">
        <v>191</v>
      </c>
    </row>
    <row r="138" spans="4:8" ht="15" customHeight="1" x14ac:dyDescent="0.25">
      <c r="D138" s="41" t="s">
        <v>142</v>
      </c>
      <c r="E138" s="41" t="s">
        <v>41</v>
      </c>
      <c r="F138" s="43" t="s">
        <v>343</v>
      </c>
      <c r="G138" s="41" t="s">
        <v>152</v>
      </c>
      <c r="H138" s="41" t="s">
        <v>192</v>
      </c>
    </row>
    <row r="139" spans="4:8" ht="15" customHeight="1" x14ac:dyDescent="0.25">
      <c r="D139" s="41" t="s">
        <v>142</v>
      </c>
      <c r="E139" s="41" t="s">
        <v>42</v>
      </c>
      <c r="F139" s="43" t="s">
        <v>344</v>
      </c>
      <c r="G139" s="41" t="s">
        <v>148</v>
      </c>
      <c r="H139" s="41" t="s">
        <v>178</v>
      </c>
    </row>
    <row r="140" spans="4:8" ht="15" customHeight="1" x14ac:dyDescent="0.25">
      <c r="D140" s="41" t="s">
        <v>142</v>
      </c>
      <c r="E140" s="41" t="s">
        <v>43</v>
      </c>
      <c r="F140" s="43" t="s">
        <v>345</v>
      </c>
      <c r="G140" s="41" t="s">
        <v>126</v>
      </c>
      <c r="H140" s="41" t="s">
        <v>193</v>
      </c>
    </row>
    <row r="141" spans="4:8" ht="15" customHeight="1" x14ac:dyDescent="0.25">
      <c r="D141" s="41" t="s">
        <v>142</v>
      </c>
      <c r="E141" s="41" t="s">
        <v>44</v>
      </c>
      <c r="F141" s="43" t="s">
        <v>346</v>
      </c>
      <c r="G141" s="41" t="s">
        <v>127</v>
      </c>
      <c r="H141" s="41" t="s">
        <v>185</v>
      </c>
    </row>
    <row r="142" spans="4:8" ht="15" customHeight="1" x14ac:dyDescent="0.25">
      <c r="D142" s="41" t="s">
        <v>142</v>
      </c>
      <c r="E142" s="41" t="s">
        <v>45</v>
      </c>
      <c r="F142" s="43" t="s">
        <v>347</v>
      </c>
      <c r="G142" s="41" t="s">
        <v>128</v>
      </c>
      <c r="H142" s="41" t="s">
        <v>188</v>
      </c>
    </row>
    <row r="143" spans="4:8" ht="15" customHeight="1" x14ac:dyDescent="0.25">
      <c r="D143" s="41" t="s">
        <v>142</v>
      </c>
      <c r="E143" s="41" t="s">
        <v>46</v>
      </c>
      <c r="F143" s="43" t="s">
        <v>348</v>
      </c>
      <c r="G143" s="41" t="s">
        <v>128</v>
      </c>
      <c r="H143" s="41" t="s">
        <v>188</v>
      </c>
    </row>
    <row r="144" spans="4:8" ht="15" customHeight="1" x14ac:dyDescent="0.25">
      <c r="D144" s="41" t="s">
        <v>142</v>
      </c>
      <c r="E144" s="41" t="s">
        <v>47</v>
      </c>
      <c r="F144" s="43" t="s">
        <v>349</v>
      </c>
      <c r="G144" s="41" t="s">
        <v>106</v>
      </c>
      <c r="H144" s="41" t="s">
        <v>189</v>
      </c>
    </row>
    <row r="145" spans="4:8" ht="15" customHeight="1" x14ac:dyDescent="0.25">
      <c r="D145" s="41" t="s">
        <v>142</v>
      </c>
      <c r="E145" s="41" t="s">
        <v>48</v>
      </c>
      <c r="F145" s="43" t="s">
        <v>350</v>
      </c>
      <c r="G145" s="41" t="s">
        <v>106</v>
      </c>
      <c r="H145" s="41" t="s">
        <v>189</v>
      </c>
    </row>
    <row r="146" spans="4:8" ht="15" customHeight="1" x14ac:dyDescent="0.25">
      <c r="D146" s="41" t="s">
        <v>142</v>
      </c>
      <c r="E146" s="41" t="s">
        <v>49</v>
      </c>
      <c r="F146" s="43" t="s">
        <v>351</v>
      </c>
      <c r="G146" s="41" t="s">
        <v>149</v>
      </c>
      <c r="H146" s="41" t="s">
        <v>165</v>
      </c>
    </row>
    <row r="147" spans="4:8" ht="15" customHeight="1" x14ac:dyDescent="0.25">
      <c r="D147" s="41" t="s">
        <v>142</v>
      </c>
      <c r="E147" s="41" t="s">
        <v>50</v>
      </c>
      <c r="F147" s="43" t="s">
        <v>352</v>
      </c>
      <c r="G147" s="41" t="s">
        <v>149</v>
      </c>
      <c r="H147" s="41" t="s">
        <v>165</v>
      </c>
    </row>
    <row r="148" spans="4:8" ht="15" customHeight="1" x14ac:dyDescent="0.25">
      <c r="D148" s="41" t="s">
        <v>142</v>
      </c>
      <c r="E148" s="41" t="s">
        <v>51</v>
      </c>
      <c r="F148" s="43" t="s">
        <v>353</v>
      </c>
      <c r="G148" s="41" t="s">
        <v>150</v>
      </c>
      <c r="H148" s="41" t="s">
        <v>190</v>
      </c>
    </row>
    <row r="149" spans="4:8" ht="15" customHeight="1" x14ac:dyDescent="0.25">
      <c r="D149" s="41" t="s">
        <v>142</v>
      </c>
      <c r="E149" s="41" t="s">
        <v>52</v>
      </c>
      <c r="F149" s="43" t="s">
        <v>354</v>
      </c>
      <c r="G149" s="41" t="s">
        <v>151</v>
      </c>
      <c r="H149" s="41" t="s">
        <v>191</v>
      </c>
    </row>
    <row r="150" spans="4:8" ht="15" customHeight="1" x14ac:dyDescent="0.25">
      <c r="D150" s="41" t="s">
        <v>142</v>
      </c>
      <c r="E150" s="41" t="s">
        <v>53</v>
      </c>
      <c r="F150" s="43" t="s">
        <v>355</v>
      </c>
      <c r="G150" s="41" t="s">
        <v>152</v>
      </c>
      <c r="H150" s="41" t="s">
        <v>192</v>
      </c>
    </row>
    <row r="151" spans="4:8" ht="15" customHeight="1" x14ac:dyDescent="0.25">
      <c r="D151" s="41" t="s">
        <v>142</v>
      </c>
      <c r="E151" s="41" t="s">
        <v>54</v>
      </c>
      <c r="F151" s="43" t="s">
        <v>356</v>
      </c>
      <c r="G151" s="41" t="s">
        <v>148</v>
      </c>
      <c r="H151" s="41" t="s">
        <v>178</v>
      </c>
    </row>
    <row r="152" spans="4:8" ht="15" customHeight="1" x14ac:dyDescent="0.25">
      <c r="D152" s="41" t="s">
        <v>142</v>
      </c>
      <c r="E152" s="41" t="s">
        <v>55</v>
      </c>
      <c r="F152" s="43" t="s">
        <v>357</v>
      </c>
      <c r="G152" s="41" t="s">
        <v>126</v>
      </c>
      <c r="H152" s="41" t="s">
        <v>193</v>
      </c>
    </row>
    <row r="153" spans="4:8" ht="15" customHeight="1" x14ac:dyDescent="0.25">
      <c r="D153" s="41" t="s">
        <v>142</v>
      </c>
      <c r="E153" s="41" t="s">
        <v>56</v>
      </c>
      <c r="F153" s="43" t="s">
        <v>358</v>
      </c>
      <c r="G153" s="41" t="s">
        <v>127</v>
      </c>
      <c r="H153" s="41" t="s">
        <v>185</v>
      </c>
    </row>
    <row r="154" spans="4:8" ht="15" customHeight="1" x14ac:dyDescent="0.25">
      <c r="D154" s="41" t="s">
        <v>142</v>
      </c>
      <c r="E154" s="41" t="s">
        <v>57</v>
      </c>
      <c r="F154" s="43" t="s">
        <v>359</v>
      </c>
      <c r="G154" s="41" t="s">
        <v>128</v>
      </c>
      <c r="H154" s="41" t="s">
        <v>188</v>
      </c>
    </row>
    <row r="155" spans="4:8" ht="15" customHeight="1" x14ac:dyDescent="0.25">
      <c r="D155" s="41" t="s">
        <v>142</v>
      </c>
      <c r="E155" s="41" t="s">
        <v>58</v>
      </c>
      <c r="F155" s="43" t="s">
        <v>360</v>
      </c>
      <c r="G155" s="41" t="s">
        <v>128</v>
      </c>
      <c r="H155" s="41" t="s">
        <v>188</v>
      </c>
    </row>
    <row r="156" spans="4:8" ht="15" customHeight="1" x14ac:dyDescent="0.25">
      <c r="D156" s="41" t="s">
        <v>142</v>
      </c>
      <c r="E156" s="41" t="s">
        <v>59</v>
      </c>
      <c r="F156" s="43" t="s">
        <v>361</v>
      </c>
      <c r="G156" s="41" t="s">
        <v>106</v>
      </c>
      <c r="H156" s="41" t="s">
        <v>189</v>
      </c>
    </row>
    <row r="157" spans="4:8" ht="15" customHeight="1" x14ac:dyDescent="0.25">
      <c r="D157" s="41" t="s">
        <v>142</v>
      </c>
      <c r="E157" s="41" t="s">
        <v>60</v>
      </c>
      <c r="F157" s="43" t="s">
        <v>362</v>
      </c>
      <c r="G157" s="41" t="s">
        <v>106</v>
      </c>
      <c r="H157" s="41" t="s">
        <v>189</v>
      </c>
    </row>
    <row r="158" spans="4:8" ht="15" customHeight="1" x14ac:dyDescent="0.25">
      <c r="D158" s="41" t="s">
        <v>142</v>
      </c>
      <c r="E158" s="41" t="s">
        <v>61</v>
      </c>
      <c r="F158" s="43" t="s">
        <v>363</v>
      </c>
      <c r="G158" s="41" t="s">
        <v>149</v>
      </c>
      <c r="H158" s="41" t="s">
        <v>165</v>
      </c>
    </row>
    <row r="159" spans="4:8" ht="15" customHeight="1" x14ac:dyDescent="0.25">
      <c r="D159" s="41" t="s">
        <v>142</v>
      </c>
      <c r="E159" s="41" t="s">
        <v>62</v>
      </c>
      <c r="F159" s="43" t="s">
        <v>364</v>
      </c>
      <c r="G159" s="41" t="s">
        <v>149</v>
      </c>
      <c r="H159" s="41" t="s">
        <v>165</v>
      </c>
    </row>
    <row r="160" spans="4:8" ht="15" customHeight="1" x14ac:dyDescent="0.25">
      <c r="D160" s="41" t="s">
        <v>142</v>
      </c>
      <c r="E160" s="41" t="s">
        <v>63</v>
      </c>
      <c r="F160" s="43" t="s">
        <v>365</v>
      </c>
      <c r="G160" s="41" t="s">
        <v>150</v>
      </c>
      <c r="H160" s="41" t="s">
        <v>190</v>
      </c>
    </row>
    <row r="161" spans="4:8" ht="15" customHeight="1" x14ac:dyDescent="0.25">
      <c r="D161" s="41" t="s">
        <v>142</v>
      </c>
      <c r="E161" s="41" t="s">
        <v>64</v>
      </c>
      <c r="F161" s="43" t="s">
        <v>366</v>
      </c>
      <c r="G161" s="41" t="s">
        <v>151</v>
      </c>
      <c r="H161" s="41" t="s">
        <v>191</v>
      </c>
    </row>
    <row r="162" spans="4:8" ht="15" customHeight="1" x14ac:dyDescent="0.25">
      <c r="D162" s="41" t="s">
        <v>142</v>
      </c>
      <c r="E162" s="41" t="s">
        <v>65</v>
      </c>
      <c r="F162" s="43" t="s">
        <v>367</v>
      </c>
      <c r="G162" s="41" t="s">
        <v>152</v>
      </c>
      <c r="H162" s="41" t="s">
        <v>192</v>
      </c>
    </row>
    <row r="163" spans="4:8" ht="15" customHeight="1" x14ac:dyDescent="0.25">
      <c r="D163" s="41" t="s">
        <v>142</v>
      </c>
      <c r="E163" s="41" t="s">
        <v>66</v>
      </c>
      <c r="F163" s="43" t="s">
        <v>368</v>
      </c>
      <c r="G163" s="41" t="s">
        <v>148</v>
      </c>
      <c r="H163" s="41" t="s">
        <v>178</v>
      </c>
    </row>
    <row r="164" spans="4:8" ht="15" customHeight="1" x14ac:dyDescent="0.25">
      <c r="D164" s="41" t="s">
        <v>142</v>
      </c>
      <c r="E164" s="41" t="s">
        <v>67</v>
      </c>
      <c r="F164" s="43" t="s">
        <v>369</v>
      </c>
      <c r="G164" s="41" t="s">
        <v>126</v>
      </c>
      <c r="H164" s="41" t="s">
        <v>193</v>
      </c>
    </row>
    <row r="165" spans="4:8" ht="15" customHeight="1" x14ac:dyDescent="0.25">
      <c r="D165" s="41" t="s">
        <v>142</v>
      </c>
      <c r="E165" s="41" t="s">
        <v>68</v>
      </c>
      <c r="F165" s="43" t="s">
        <v>370</v>
      </c>
      <c r="G165" s="41" t="s">
        <v>127</v>
      </c>
      <c r="H165" s="41" t="s">
        <v>185</v>
      </c>
    </row>
    <row r="166" spans="4:8" ht="15" customHeight="1" x14ac:dyDescent="0.25">
      <c r="D166" s="41" t="s">
        <v>142</v>
      </c>
      <c r="E166" s="41" t="s">
        <v>69</v>
      </c>
      <c r="F166" s="43" t="s">
        <v>371</v>
      </c>
      <c r="G166" s="41" t="s">
        <v>128</v>
      </c>
      <c r="H166" s="41" t="s">
        <v>188</v>
      </c>
    </row>
    <row r="167" spans="4:8" ht="15" customHeight="1" x14ac:dyDescent="0.25">
      <c r="D167" s="41" t="s">
        <v>142</v>
      </c>
      <c r="E167" s="41" t="s">
        <v>70</v>
      </c>
      <c r="F167" s="43" t="s">
        <v>372</v>
      </c>
      <c r="G167" s="41" t="s">
        <v>128</v>
      </c>
      <c r="H167" s="41" t="s">
        <v>188</v>
      </c>
    </row>
    <row r="168" spans="4:8" ht="15" customHeight="1" x14ac:dyDescent="0.25">
      <c r="D168" s="41" t="s">
        <v>142</v>
      </c>
      <c r="E168" s="41" t="s">
        <v>71</v>
      </c>
      <c r="F168" s="43" t="s">
        <v>373</v>
      </c>
      <c r="G168" s="41" t="s">
        <v>106</v>
      </c>
      <c r="H168" s="41" t="s">
        <v>189</v>
      </c>
    </row>
    <row r="169" spans="4:8" ht="15" customHeight="1" x14ac:dyDescent="0.25">
      <c r="D169" s="41" t="s">
        <v>142</v>
      </c>
      <c r="E169" s="41" t="s">
        <v>72</v>
      </c>
      <c r="F169" s="43" t="s">
        <v>374</v>
      </c>
      <c r="G169" s="41" t="s">
        <v>106</v>
      </c>
      <c r="H169" s="41" t="s">
        <v>189</v>
      </c>
    </row>
    <row r="170" spans="4:8" ht="15" customHeight="1" x14ac:dyDescent="0.25">
      <c r="D170" s="41" t="s">
        <v>142</v>
      </c>
      <c r="E170" s="41" t="s">
        <v>73</v>
      </c>
      <c r="F170" s="43" t="s">
        <v>375</v>
      </c>
      <c r="G170" s="41" t="s">
        <v>149</v>
      </c>
      <c r="H170" s="41" t="s">
        <v>165</v>
      </c>
    </row>
    <row r="171" spans="4:8" ht="15" customHeight="1" x14ac:dyDescent="0.25">
      <c r="D171" s="41" t="s">
        <v>142</v>
      </c>
      <c r="E171" s="41" t="s">
        <v>74</v>
      </c>
      <c r="F171" s="43" t="s">
        <v>376</v>
      </c>
      <c r="G171" s="41" t="s">
        <v>149</v>
      </c>
      <c r="H171" s="41" t="s">
        <v>165</v>
      </c>
    </row>
    <row r="172" spans="4:8" ht="15" customHeight="1" x14ac:dyDescent="0.25">
      <c r="D172" s="41" t="s">
        <v>142</v>
      </c>
      <c r="E172" s="41" t="s">
        <v>75</v>
      </c>
      <c r="F172" s="43" t="s">
        <v>377</v>
      </c>
      <c r="G172" s="41" t="s">
        <v>150</v>
      </c>
      <c r="H172" s="41" t="s">
        <v>190</v>
      </c>
    </row>
    <row r="173" spans="4:8" ht="15" customHeight="1" x14ac:dyDescent="0.25">
      <c r="D173" s="41" t="s">
        <v>142</v>
      </c>
      <c r="E173" s="41" t="s">
        <v>76</v>
      </c>
      <c r="F173" s="43" t="s">
        <v>378</v>
      </c>
      <c r="G173" s="41" t="s">
        <v>151</v>
      </c>
      <c r="H173" s="41" t="s">
        <v>191</v>
      </c>
    </row>
    <row r="174" spans="4:8" ht="15" customHeight="1" x14ac:dyDescent="0.25">
      <c r="D174" s="41" t="s">
        <v>142</v>
      </c>
      <c r="E174" s="41" t="s">
        <v>77</v>
      </c>
      <c r="F174" s="43" t="s">
        <v>379</v>
      </c>
      <c r="G174" s="41" t="s">
        <v>152</v>
      </c>
      <c r="H174" s="41" t="s">
        <v>192</v>
      </c>
    </row>
    <row r="175" spans="4:8" ht="15" customHeight="1" x14ac:dyDescent="0.25">
      <c r="D175" s="41" t="s">
        <v>142</v>
      </c>
      <c r="E175" s="41" t="s">
        <v>78</v>
      </c>
      <c r="F175" s="43" t="s">
        <v>380</v>
      </c>
      <c r="G175" s="41" t="s">
        <v>148</v>
      </c>
      <c r="H175" s="41" t="s">
        <v>178</v>
      </c>
    </row>
    <row r="176" spans="4:8" ht="15" customHeight="1" x14ac:dyDescent="0.25">
      <c r="D176" s="41" t="s">
        <v>142</v>
      </c>
      <c r="E176" s="41" t="s">
        <v>79</v>
      </c>
      <c r="F176" s="43" t="s">
        <v>381</v>
      </c>
      <c r="G176" s="41" t="s">
        <v>126</v>
      </c>
      <c r="H176" s="41" t="s">
        <v>193</v>
      </c>
    </row>
    <row r="177" spans="4:8" ht="15" customHeight="1" x14ac:dyDescent="0.25">
      <c r="D177" s="41" t="s">
        <v>142</v>
      </c>
      <c r="E177" s="41" t="s">
        <v>80</v>
      </c>
      <c r="F177" s="43" t="s">
        <v>382</v>
      </c>
      <c r="G177" s="41" t="s">
        <v>127</v>
      </c>
      <c r="H177" s="41" t="s">
        <v>185</v>
      </c>
    </row>
    <row r="178" spans="4:8" ht="15" customHeight="1" x14ac:dyDescent="0.25">
      <c r="D178" s="41" t="s">
        <v>142</v>
      </c>
      <c r="E178" s="41" t="s">
        <v>81</v>
      </c>
      <c r="F178" s="43" t="s">
        <v>383</v>
      </c>
      <c r="G178" s="41" t="s">
        <v>128</v>
      </c>
      <c r="H178" s="41" t="s">
        <v>188</v>
      </c>
    </row>
    <row r="179" spans="4:8" ht="15" customHeight="1" x14ac:dyDescent="0.25">
      <c r="D179" s="41" t="s">
        <v>142</v>
      </c>
      <c r="E179" s="41" t="s">
        <v>82</v>
      </c>
      <c r="F179" s="43" t="s">
        <v>384</v>
      </c>
      <c r="G179" s="41" t="s">
        <v>128</v>
      </c>
      <c r="H179" s="41" t="s">
        <v>188</v>
      </c>
    </row>
    <row r="180" spans="4:8" ht="15" customHeight="1" x14ac:dyDescent="0.25">
      <c r="D180" s="41" t="s">
        <v>142</v>
      </c>
      <c r="E180" s="41" t="s">
        <v>83</v>
      </c>
      <c r="F180" s="43" t="s">
        <v>385</v>
      </c>
      <c r="G180" s="41" t="s">
        <v>106</v>
      </c>
      <c r="H180" s="41" t="s">
        <v>189</v>
      </c>
    </row>
    <row r="181" spans="4:8" ht="15" customHeight="1" x14ac:dyDescent="0.25">
      <c r="D181" s="41" t="s">
        <v>142</v>
      </c>
      <c r="E181" s="41" t="s">
        <v>84</v>
      </c>
      <c r="F181" s="43" t="s">
        <v>386</v>
      </c>
      <c r="G181" s="41" t="s">
        <v>106</v>
      </c>
      <c r="H181" s="41" t="s">
        <v>189</v>
      </c>
    </row>
    <row r="182" spans="4:8" ht="15" customHeight="1" x14ac:dyDescent="0.25">
      <c r="D182" s="41" t="s">
        <v>142</v>
      </c>
      <c r="E182" s="41" t="s">
        <v>85</v>
      </c>
      <c r="F182" s="43" t="s">
        <v>387</v>
      </c>
      <c r="G182" s="41" t="s">
        <v>149</v>
      </c>
      <c r="H182" s="41" t="s">
        <v>165</v>
      </c>
    </row>
    <row r="183" spans="4:8" ht="15" customHeight="1" x14ac:dyDescent="0.25">
      <c r="D183" s="41" t="s">
        <v>142</v>
      </c>
      <c r="E183" s="41" t="s">
        <v>86</v>
      </c>
      <c r="F183" s="43" t="s">
        <v>388</v>
      </c>
      <c r="G183" s="41" t="s">
        <v>149</v>
      </c>
      <c r="H183" s="41" t="s">
        <v>165</v>
      </c>
    </row>
    <row r="184" spans="4:8" ht="15" customHeight="1" x14ac:dyDescent="0.25">
      <c r="D184" s="41" t="s">
        <v>142</v>
      </c>
      <c r="E184" s="41" t="s">
        <v>87</v>
      </c>
      <c r="F184" s="43" t="s">
        <v>389</v>
      </c>
      <c r="G184" s="41" t="s">
        <v>150</v>
      </c>
      <c r="H184" s="41" t="s">
        <v>190</v>
      </c>
    </row>
    <row r="185" spans="4:8" ht="15" customHeight="1" x14ac:dyDescent="0.25">
      <c r="D185" s="41" t="s">
        <v>142</v>
      </c>
      <c r="E185" s="41" t="s">
        <v>88</v>
      </c>
      <c r="F185" s="43" t="s">
        <v>390</v>
      </c>
      <c r="G185" s="41" t="s">
        <v>151</v>
      </c>
      <c r="H185" s="41" t="s">
        <v>191</v>
      </c>
    </row>
    <row r="186" spans="4:8" ht="15" customHeight="1" x14ac:dyDescent="0.25">
      <c r="D186" s="41" t="s">
        <v>142</v>
      </c>
      <c r="E186" s="41" t="s">
        <v>89</v>
      </c>
      <c r="F186" s="43" t="s">
        <v>391</v>
      </c>
      <c r="G186" s="41" t="s">
        <v>152</v>
      </c>
      <c r="H186" s="41" t="s">
        <v>192</v>
      </c>
    </row>
    <row r="187" spans="4:8" ht="15" customHeight="1" x14ac:dyDescent="0.25">
      <c r="D187" s="41" t="s">
        <v>142</v>
      </c>
      <c r="E187" s="41" t="s">
        <v>90</v>
      </c>
      <c r="F187" s="43" t="s">
        <v>392</v>
      </c>
      <c r="G187" s="41" t="s">
        <v>148</v>
      </c>
      <c r="H187" s="41" t="s">
        <v>178</v>
      </c>
    </row>
    <row r="188" spans="4:8" ht="15" customHeight="1" x14ac:dyDescent="0.25">
      <c r="D188" s="41" t="s">
        <v>142</v>
      </c>
      <c r="E188" s="41" t="s">
        <v>91</v>
      </c>
      <c r="F188" s="43" t="s">
        <v>393</v>
      </c>
      <c r="G188" s="41" t="s">
        <v>126</v>
      </c>
      <c r="H188" s="41" t="s">
        <v>193</v>
      </c>
    </row>
    <row r="189" spans="4:8" ht="15" customHeight="1" x14ac:dyDescent="0.25">
      <c r="D189" s="41" t="s">
        <v>142</v>
      </c>
      <c r="E189" s="41" t="s">
        <v>92</v>
      </c>
      <c r="F189" s="43" t="s">
        <v>394</v>
      </c>
      <c r="G189" s="41" t="s">
        <v>127</v>
      </c>
      <c r="H189" s="41" t="s">
        <v>185</v>
      </c>
    </row>
    <row r="190" spans="4:8" ht="15" customHeight="1" x14ac:dyDescent="0.25">
      <c r="D190" s="41" t="s">
        <v>142</v>
      </c>
      <c r="E190" s="41" t="s">
        <v>93</v>
      </c>
      <c r="F190" s="43" t="s">
        <v>395</v>
      </c>
      <c r="G190" s="41" t="s">
        <v>128</v>
      </c>
      <c r="H190" s="41" t="s">
        <v>188</v>
      </c>
    </row>
    <row r="191" spans="4:8" ht="15" customHeight="1" x14ac:dyDescent="0.25">
      <c r="D191" s="41" t="s">
        <v>142</v>
      </c>
      <c r="E191" s="41" t="s">
        <v>94</v>
      </c>
      <c r="F191" s="43" t="s">
        <v>396</v>
      </c>
      <c r="G191" s="41" t="s">
        <v>128</v>
      </c>
      <c r="H191" s="41" t="s">
        <v>188</v>
      </c>
    </row>
    <row r="192" spans="4:8" ht="15" customHeight="1" x14ac:dyDescent="0.25">
      <c r="D192" s="41" t="s">
        <v>142</v>
      </c>
      <c r="E192" s="41" t="s">
        <v>95</v>
      </c>
      <c r="F192" s="43" t="s">
        <v>397</v>
      </c>
      <c r="G192" s="41" t="s">
        <v>106</v>
      </c>
      <c r="H192" s="41" t="s">
        <v>189</v>
      </c>
    </row>
    <row r="193" spans="4:8" ht="15" customHeight="1" x14ac:dyDescent="0.25">
      <c r="D193" s="41" t="s">
        <v>142</v>
      </c>
      <c r="E193" s="41" t="s">
        <v>96</v>
      </c>
      <c r="F193" s="43" t="s">
        <v>398</v>
      </c>
      <c r="G193" s="41" t="s">
        <v>106</v>
      </c>
      <c r="H193" s="41" t="s">
        <v>189</v>
      </c>
    </row>
    <row r="194" spans="4:8" ht="15" customHeight="1" x14ac:dyDescent="0.25">
      <c r="D194" s="41" t="s">
        <v>167</v>
      </c>
      <c r="E194" s="41" t="s">
        <v>1</v>
      </c>
      <c r="F194" s="43" t="s">
        <v>399</v>
      </c>
      <c r="G194" s="41" t="s">
        <v>149</v>
      </c>
      <c r="H194" s="41" t="s">
        <v>165</v>
      </c>
    </row>
    <row r="195" spans="4:8" ht="15" customHeight="1" x14ac:dyDescent="0.25">
      <c r="D195" s="41" t="s">
        <v>167</v>
      </c>
      <c r="E195" s="41" t="s">
        <v>2</v>
      </c>
      <c r="F195" s="43" t="s">
        <v>400</v>
      </c>
      <c r="G195" s="41" t="s">
        <v>149</v>
      </c>
      <c r="H195" s="41" t="s">
        <v>165</v>
      </c>
    </row>
    <row r="196" spans="4:8" ht="15" customHeight="1" x14ac:dyDescent="0.25">
      <c r="D196" s="41" t="s">
        <v>167</v>
      </c>
      <c r="E196" s="41" t="s">
        <v>3</v>
      </c>
      <c r="F196" s="43" t="s">
        <v>401</v>
      </c>
      <c r="G196" s="41" t="s">
        <v>194</v>
      </c>
      <c r="H196" s="41" t="s">
        <v>195</v>
      </c>
    </row>
    <row r="197" spans="4:8" ht="15" customHeight="1" x14ac:dyDescent="0.25">
      <c r="D197" s="41" t="s">
        <v>167</v>
      </c>
      <c r="E197" s="41" t="s">
        <v>4</v>
      </c>
      <c r="F197" s="43" t="s">
        <v>402</v>
      </c>
      <c r="G197" s="41" t="s">
        <v>196</v>
      </c>
      <c r="H197" s="41" t="s">
        <v>197</v>
      </c>
    </row>
    <row r="198" spans="4:8" ht="15" customHeight="1" x14ac:dyDescent="0.25">
      <c r="D198" s="41" t="s">
        <v>167</v>
      </c>
      <c r="E198" s="41" t="s">
        <v>5</v>
      </c>
      <c r="F198" s="43" t="s">
        <v>403</v>
      </c>
      <c r="G198" s="41" t="s">
        <v>198</v>
      </c>
      <c r="H198" s="41" t="s">
        <v>199</v>
      </c>
    </row>
    <row r="199" spans="4:8" ht="15" customHeight="1" x14ac:dyDescent="0.25">
      <c r="D199" s="41" t="s">
        <v>167</v>
      </c>
      <c r="E199" s="41" t="s">
        <v>6</v>
      </c>
      <c r="F199" s="43" t="s">
        <v>404</v>
      </c>
      <c r="G199" s="41" t="s">
        <v>148</v>
      </c>
      <c r="H199" s="41" t="s">
        <v>178</v>
      </c>
    </row>
    <row r="200" spans="4:8" ht="15" customHeight="1" x14ac:dyDescent="0.25">
      <c r="D200" s="41" t="s">
        <v>167</v>
      </c>
      <c r="E200" s="41" t="s">
        <v>7</v>
      </c>
      <c r="F200" s="43" t="s">
        <v>405</v>
      </c>
      <c r="G200" s="41" t="s">
        <v>181</v>
      </c>
      <c r="H200" s="41" t="s">
        <v>182</v>
      </c>
    </row>
    <row r="201" spans="4:8" ht="15" customHeight="1" x14ac:dyDescent="0.25">
      <c r="D201" s="41" t="s">
        <v>167</v>
      </c>
      <c r="E201" s="41" t="s">
        <v>8</v>
      </c>
      <c r="F201" s="43" t="s">
        <v>406</v>
      </c>
      <c r="G201" s="41" t="s">
        <v>127</v>
      </c>
      <c r="H201" s="41" t="s">
        <v>185</v>
      </c>
    </row>
    <row r="202" spans="4:8" ht="15" customHeight="1" x14ac:dyDescent="0.25">
      <c r="D202" s="41" t="s">
        <v>167</v>
      </c>
      <c r="E202" s="41" t="s">
        <v>9</v>
      </c>
      <c r="F202" s="43" t="s">
        <v>407</v>
      </c>
      <c r="G202" s="41" t="s">
        <v>128</v>
      </c>
      <c r="H202" s="41" t="s">
        <v>188</v>
      </c>
    </row>
    <row r="203" spans="4:8" ht="15" customHeight="1" x14ac:dyDescent="0.25">
      <c r="D203" s="41" t="s">
        <v>167</v>
      </c>
      <c r="E203" s="41" t="s">
        <v>10</v>
      </c>
      <c r="F203" s="43" t="s">
        <v>408</v>
      </c>
      <c r="G203" s="41" t="s">
        <v>128</v>
      </c>
      <c r="H203" s="41" t="s">
        <v>188</v>
      </c>
    </row>
    <row r="204" spans="4:8" ht="15" customHeight="1" x14ac:dyDescent="0.25">
      <c r="D204" s="41" t="s">
        <v>167</v>
      </c>
      <c r="E204" s="41" t="s">
        <v>11</v>
      </c>
      <c r="F204" s="43" t="s">
        <v>409</v>
      </c>
      <c r="G204" s="41" t="s">
        <v>106</v>
      </c>
      <c r="H204" s="41" t="s">
        <v>189</v>
      </c>
    </row>
    <row r="205" spans="4:8" ht="15" customHeight="1" x14ac:dyDescent="0.25">
      <c r="D205" s="41" t="s">
        <v>167</v>
      </c>
      <c r="E205" s="41" t="s">
        <v>12</v>
      </c>
      <c r="F205" s="43" t="s">
        <v>410</v>
      </c>
      <c r="G205" s="41" t="s">
        <v>106</v>
      </c>
      <c r="H205" s="41" t="s">
        <v>189</v>
      </c>
    </row>
    <row r="206" spans="4:8" ht="15" customHeight="1" x14ac:dyDescent="0.25">
      <c r="D206" s="41" t="s">
        <v>167</v>
      </c>
      <c r="E206" s="41" t="s">
        <v>13</v>
      </c>
      <c r="F206" s="43" t="s">
        <v>411</v>
      </c>
      <c r="G206" s="41" t="s">
        <v>149</v>
      </c>
      <c r="H206" s="41" t="s">
        <v>165</v>
      </c>
    </row>
    <row r="207" spans="4:8" ht="15" customHeight="1" x14ac:dyDescent="0.25">
      <c r="D207" s="41" t="s">
        <v>167</v>
      </c>
      <c r="E207" s="41" t="s">
        <v>14</v>
      </c>
      <c r="F207" s="43" t="s">
        <v>412</v>
      </c>
      <c r="G207" s="41" t="s">
        <v>149</v>
      </c>
      <c r="H207" s="41" t="s">
        <v>165</v>
      </c>
    </row>
    <row r="208" spans="4:8" ht="15" customHeight="1" x14ac:dyDescent="0.25">
      <c r="D208" s="41" t="s">
        <v>167</v>
      </c>
      <c r="E208" s="41" t="s">
        <v>15</v>
      </c>
      <c r="F208" s="43" t="s">
        <v>413</v>
      </c>
      <c r="G208" s="41" t="s">
        <v>194</v>
      </c>
      <c r="H208" s="41" t="s">
        <v>195</v>
      </c>
    </row>
    <row r="209" spans="4:8" ht="15" customHeight="1" x14ac:dyDescent="0.25">
      <c r="D209" s="41" t="s">
        <v>167</v>
      </c>
      <c r="E209" s="41" t="s">
        <v>16</v>
      </c>
      <c r="F209" s="43" t="s">
        <v>414</v>
      </c>
      <c r="G209" s="41" t="s">
        <v>196</v>
      </c>
      <c r="H209" s="41" t="s">
        <v>197</v>
      </c>
    </row>
    <row r="210" spans="4:8" ht="15" customHeight="1" x14ac:dyDescent="0.25">
      <c r="D210" s="41" t="s">
        <v>167</v>
      </c>
      <c r="E210" s="41" t="s">
        <v>17</v>
      </c>
      <c r="F210" s="43" t="s">
        <v>415</v>
      </c>
      <c r="G210" s="41" t="s">
        <v>198</v>
      </c>
      <c r="H210" s="41" t="s">
        <v>199</v>
      </c>
    </row>
    <row r="211" spans="4:8" ht="15" customHeight="1" x14ac:dyDescent="0.25">
      <c r="D211" s="41" t="s">
        <v>167</v>
      </c>
      <c r="E211" s="41" t="s">
        <v>18</v>
      </c>
      <c r="F211" s="43" t="s">
        <v>416</v>
      </c>
      <c r="G211" s="41" t="s">
        <v>148</v>
      </c>
      <c r="H211" s="41" t="s">
        <v>178</v>
      </c>
    </row>
    <row r="212" spans="4:8" ht="15" customHeight="1" x14ac:dyDescent="0.25">
      <c r="D212" s="41" t="s">
        <v>167</v>
      </c>
      <c r="E212" s="41" t="s">
        <v>19</v>
      </c>
      <c r="F212" s="43" t="s">
        <v>417</v>
      </c>
      <c r="G212" s="41" t="s">
        <v>181</v>
      </c>
      <c r="H212" s="41" t="s">
        <v>182</v>
      </c>
    </row>
    <row r="213" spans="4:8" ht="15" customHeight="1" x14ac:dyDescent="0.25">
      <c r="D213" s="41" t="s">
        <v>167</v>
      </c>
      <c r="E213" s="41" t="s">
        <v>20</v>
      </c>
      <c r="F213" s="43" t="s">
        <v>418</v>
      </c>
      <c r="G213" s="41" t="s">
        <v>127</v>
      </c>
      <c r="H213" s="41" t="s">
        <v>185</v>
      </c>
    </row>
    <row r="214" spans="4:8" ht="15" customHeight="1" x14ac:dyDescent="0.25">
      <c r="D214" s="41" t="s">
        <v>167</v>
      </c>
      <c r="E214" s="41" t="s">
        <v>21</v>
      </c>
      <c r="F214" s="43" t="s">
        <v>419</v>
      </c>
      <c r="G214" s="41" t="s">
        <v>128</v>
      </c>
      <c r="H214" s="41" t="s">
        <v>188</v>
      </c>
    </row>
    <row r="215" spans="4:8" ht="15" customHeight="1" x14ac:dyDescent="0.25">
      <c r="D215" s="41" t="s">
        <v>167</v>
      </c>
      <c r="E215" s="41" t="s">
        <v>22</v>
      </c>
      <c r="F215" s="43" t="s">
        <v>420</v>
      </c>
      <c r="G215" s="41" t="s">
        <v>128</v>
      </c>
      <c r="H215" s="41" t="s">
        <v>188</v>
      </c>
    </row>
    <row r="216" spans="4:8" ht="15" customHeight="1" x14ac:dyDescent="0.25">
      <c r="D216" s="41" t="s">
        <v>167</v>
      </c>
      <c r="E216" s="41" t="s">
        <v>23</v>
      </c>
      <c r="F216" s="43" t="s">
        <v>421</v>
      </c>
      <c r="G216" s="41" t="s">
        <v>106</v>
      </c>
      <c r="H216" s="41" t="s">
        <v>189</v>
      </c>
    </row>
    <row r="217" spans="4:8" ht="15" customHeight="1" x14ac:dyDescent="0.25">
      <c r="D217" s="41" t="s">
        <v>167</v>
      </c>
      <c r="E217" s="41" t="s">
        <v>24</v>
      </c>
      <c r="F217" s="43" t="s">
        <v>422</v>
      </c>
      <c r="G217" s="41" t="s">
        <v>106</v>
      </c>
      <c r="H217" s="41" t="s">
        <v>189</v>
      </c>
    </row>
    <row r="218" spans="4:8" ht="15" customHeight="1" x14ac:dyDescent="0.25">
      <c r="D218" s="41" t="s">
        <v>167</v>
      </c>
      <c r="E218" s="41" t="s">
        <v>25</v>
      </c>
      <c r="F218" s="43" t="s">
        <v>423</v>
      </c>
      <c r="G218" s="41" t="s">
        <v>149</v>
      </c>
      <c r="H218" s="41" t="s">
        <v>165</v>
      </c>
    </row>
    <row r="219" spans="4:8" ht="15" customHeight="1" x14ac:dyDescent="0.25">
      <c r="D219" s="41" t="s">
        <v>167</v>
      </c>
      <c r="E219" s="41" t="s">
        <v>26</v>
      </c>
      <c r="F219" s="43" t="s">
        <v>424</v>
      </c>
      <c r="G219" s="41" t="s">
        <v>149</v>
      </c>
      <c r="H219" s="41" t="s">
        <v>165</v>
      </c>
    </row>
    <row r="220" spans="4:8" ht="15" customHeight="1" x14ac:dyDescent="0.25">
      <c r="D220" s="41" t="s">
        <v>167</v>
      </c>
      <c r="E220" s="41" t="s">
        <v>27</v>
      </c>
      <c r="F220" s="43" t="s">
        <v>425</v>
      </c>
      <c r="G220" s="41" t="s">
        <v>194</v>
      </c>
      <c r="H220" s="41" t="s">
        <v>195</v>
      </c>
    </row>
    <row r="221" spans="4:8" ht="15" customHeight="1" x14ac:dyDescent="0.25">
      <c r="D221" s="41" t="s">
        <v>167</v>
      </c>
      <c r="E221" s="41" t="s">
        <v>28</v>
      </c>
      <c r="F221" s="43" t="s">
        <v>426</v>
      </c>
      <c r="G221" s="41" t="s">
        <v>196</v>
      </c>
      <c r="H221" s="41" t="s">
        <v>197</v>
      </c>
    </row>
    <row r="222" spans="4:8" ht="15" customHeight="1" x14ac:dyDescent="0.25">
      <c r="D222" s="41" t="s">
        <v>167</v>
      </c>
      <c r="E222" s="41" t="s">
        <v>29</v>
      </c>
      <c r="F222" s="43" t="s">
        <v>427</v>
      </c>
      <c r="G222" s="41" t="s">
        <v>198</v>
      </c>
      <c r="H222" s="41" t="s">
        <v>199</v>
      </c>
    </row>
    <row r="223" spans="4:8" ht="15" customHeight="1" x14ac:dyDescent="0.25">
      <c r="D223" s="41" t="s">
        <v>167</v>
      </c>
      <c r="E223" s="41" t="s">
        <v>30</v>
      </c>
      <c r="F223" s="43" t="s">
        <v>428</v>
      </c>
      <c r="G223" s="41" t="s">
        <v>148</v>
      </c>
      <c r="H223" s="41" t="s">
        <v>178</v>
      </c>
    </row>
    <row r="224" spans="4:8" ht="15" customHeight="1" x14ac:dyDescent="0.25">
      <c r="D224" s="41" t="s">
        <v>167</v>
      </c>
      <c r="E224" s="41" t="s">
        <v>31</v>
      </c>
      <c r="F224" s="43" t="s">
        <v>429</v>
      </c>
      <c r="G224" s="41" t="s">
        <v>181</v>
      </c>
      <c r="H224" s="41" t="s">
        <v>182</v>
      </c>
    </row>
    <row r="225" spans="4:8" ht="15" customHeight="1" x14ac:dyDescent="0.25">
      <c r="D225" s="41" t="s">
        <v>167</v>
      </c>
      <c r="E225" s="41" t="s">
        <v>32</v>
      </c>
      <c r="F225" s="43" t="s">
        <v>430</v>
      </c>
      <c r="G225" s="41" t="s">
        <v>127</v>
      </c>
      <c r="H225" s="41" t="s">
        <v>185</v>
      </c>
    </row>
    <row r="226" spans="4:8" ht="15" customHeight="1" x14ac:dyDescent="0.25">
      <c r="D226" s="41" t="s">
        <v>167</v>
      </c>
      <c r="E226" s="41" t="s">
        <v>33</v>
      </c>
      <c r="F226" s="43" t="s">
        <v>431</v>
      </c>
      <c r="G226" s="41" t="s">
        <v>128</v>
      </c>
      <c r="H226" s="41" t="s">
        <v>188</v>
      </c>
    </row>
    <row r="227" spans="4:8" ht="15" customHeight="1" x14ac:dyDescent="0.25">
      <c r="D227" s="41" t="s">
        <v>167</v>
      </c>
      <c r="E227" s="41" t="s">
        <v>34</v>
      </c>
      <c r="F227" s="43" t="s">
        <v>432</v>
      </c>
      <c r="G227" s="41" t="s">
        <v>128</v>
      </c>
      <c r="H227" s="41" t="s">
        <v>188</v>
      </c>
    </row>
    <row r="228" spans="4:8" ht="15" customHeight="1" x14ac:dyDescent="0.25">
      <c r="D228" s="41" t="s">
        <v>167</v>
      </c>
      <c r="E228" s="41" t="s">
        <v>35</v>
      </c>
      <c r="F228" s="43" t="s">
        <v>433</v>
      </c>
      <c r="G228" s="41" t="s">
        <v>106</v>
      </c>
      <c r="H228" s="41" t="s">
        <v>189</v>
      </c>
    </row>
    <row r="229" spans="4:8" ht="15" customHeight="1" x14ac:dyDescent="0.25">
      <c r="D229" s="41" t="s">
        <v>167</v>
      </c>
      <c r="E229" s="41" t="s">
        <v>36</v>
      </c>
      <c r="F229" s="43" t="s">
        <v>434</v>
      </c>
      <c r="G229" s="41" t="s">
        <v>106</v>
      </c>
      <c r="H229" s="41" t="s">
        <v>189</v>
      </c>
    </row>
    <row r="230" spans="4:8" ht="15" customHeight="1" x14ac:dyDescent="0.25">
      <c r="D230" s="41" t="s">
        <v>167</v>
      </c>
      <c r="E230" s="41" t="s">
        <v>37</v>
      </c>
      <c r="F230" s="43" t="s">
        <v>435</v>
      </c>
      <c r="G230" s="41" t="s">
        <v>149</v>
      </c>
      <c r="H230" s="41" t="s">
        <v>165</v>
      </c>
    </row>
    <row r="231" spans="4:8" ht="15" customHeight="1" x14ac:dyDescent="0.25">
      <c r="D231" s="41" t="s">
        <v>167</v>
      </c>
      <c r="E231" s="41" t="s">
        <v>38</v>
      </c>
      <c r="F231" s="43" t="s">
        <v>436</v>
      </c>
      <c r="G231" s="41" t="s">
        <v>149</v>
      </c>
      <c r="H231" s="41" t="s">
        <v>165</v>
      </c>
    </row>
    <row r="232" spans="4:8" ht="15" customHeight="1" x14ac:dyDescent="0.25">
      <c r="D232" s="41" t="s">
        <v>167</v>
      </c>
      <c r="E232" s="41" t="s">
        <v>39</v>
      </c>
      <c r="F232" s="43" t="s">
        <v>437</v>
      </c>
      <c r="G232" s="41" t="s">
        <v>194</v>
      </c>
      <c r="H232" s="41" t="s">
        <v>195</v>
      </c>
    </row>
    <row r="233" spans="4:8" ht="15" customHeight="1" x14ac:dyDescent="0.25">
      <c r="D233" s="41" t="s">
        <v>167</v>
      </c>
      <c r="E233" s="41" t="s">
        <v>40</v>
      </c>
      <c r="F233" s="43" t="s">
        <v>438</v>
      </c>
      <c r="G233" s="41" t="s">
        <v>196</v>
      </c>
      <c r="H233" s="41" t="s">
        <v>197</v>
      </c>
    </row>
    <row r="234" spans="4:8" ht="15" customHeight="1" x14ac:dyDescent="0.25">
      <c r="D234" s="41" t="s">
        <v>167</v>
      </c>
      <c r="E234" s="41" t="s">
        <v>41</v>
      </c>
      <c r="F234" s="43" t="s">
        <v>439</v>
      </c>
      <c r="G234" s="41" t="s">
        <v>198</v>
      </c>
      <c r="H234" s="41" t="s">
        <v>199</v>
      </c>
    </row>
    <row r="235" spans="4:8" ht="15" customHeight="1" x14ac:dyDescent="0.25">
      <c r="D235" s="41" t="s">
        <v>167</v>
      </c>
      <c r="E235" s="41" t="s">
        <v>42</v>
      </c>
      <c r="F235" s="43" t="s">
        <v>440</v>
      </c>
      <c r="G235" s="41" t="s">
        <v>148</v>
      </c>
      <c r="H235" s="41" t="s">
        <v>178</v>
      </c>
    </row>
    <row r="236" spans="4:8" ht="15" customHeight="1" x14ac:dyDescent="0.25">
      <c r="D236" s="41" t="s">
        <v>167</v>
      </c>
      <c r="E236" s="41" t="s">
        <v>43</v>
      </c>
      <c r="F236" s="43" t="s">
        <v>441</v>
      </c>
      <c r="G236" s="41" t="s">
        <v>181</v>
      </c>
      <c r="H236" s="41" t="s">
        <v>182</v>
      </c>
    </row>
    <row r="237" spans="4:8" ht="15" customHeight="1" x14ac:dyDescent="0.25">
      <c r="D237" s="41" t="s">
        <v>167</v>
      </c>
      <c r="E237" s="41" t="s">
        <v>44</v>
      </c>
      <c r="F237" s="43" t="s">
        <v>442</v>
      </c>
      <c r="G237" s="41" t="s">
        <v>127</v>
      </c>
      <c r="H237" s="41" t="s">
        <v>185</v>
      </c>
    </row>
    <row r="238" spans="4:8" ht="15" customHeight="1" x14ac:dyDescent="0.25">
      <c r="D238" s="41" t="s">
        <v>167</v>
      </c>
      <c r="E238" s="41" t="s">
        <v>45</v>
      </c>
      <c r="F238" s="43" t="s">
        <v>443</v>
      </c>
      <c r="G238" s="41" t="s">
        <v>128</v>
      </c>
      <c r="H238" s="41" t="s">
        <v>188</v>
      </c>
    </row>
    <row r="239" spans="4:8" ht="15" customHeight="1" x14ac:dyDescent="0.25">
      <c r="D239" s="41" t="s">
        <v>167</v>
      </c>
      <c r="E239" s="41" t="s">
        <v>46</v>
      </c>
      <c r="F239" s="43" t="s">
        <v>444</v>
      </c>
      <c r="G239" s="41" t="s">
        <v>128</v>
      </c>
      <c r="H239" s="41" t="s">
        <v>188</v>
      </c>
    </row>
    <row r="240" spans="4:8" ht="15" customHeight="1" x14ac:dyDescent="0.25">
      <c r="D240" s="41" t="s">
        <v>167</v>
      </c>
      <c r="E240" s="41" t="s">
        <v>47</v>
      </c>
      <c r="F240" s="43" t="s">
        <v>445</v>
      </c>
      <c r="G240" s="41" t="s">
        <v>106</v>
      </c>
      <c r="H240" s="41" t="s">
        <v>189</v>
      </c>
    </row>
    <row r="241" spans="4:8" ht="15" customHeight="1" x14ac:dyDescent="0.25">
      <c r="D241" s="41" t="s">
        <v>167</v>
      </c>
      <c r="E241" s="41" t="s">
        <v>48</v>
      </c>
      <c r="F241" s="43" t="s">
        <v>446</v>
      </c>
      <c r="G241" s="41" t="s">
        <v>106</v>
      </c>
      <c r="H241" s="41" t="s">
        <v>189</v>
      </c>
    </row>
    <row r="242" spans="4:8" ht="15" customHeight="1" x14ac:dyDescent="0.25">
      <c r="D242" s="41" t="s">
        <v>167</v>
      </c>
      <c r="E242" s="41" t="s">
        <v>49</v>
      </c>
      <c r="F242" s="43" t="s">
        <v>447</v>
      </c>
      <c r="G242" s="41" t="s">
        <v>149</v>
      </c>
      <c r="H242" s="41" t="s">
        <v>165</v>
      </c>
    </row>
    <row r="243" spans="4:8" ht="15" customHeight="1" x14ac:dyDescent="0.25">
      <c r="D243" s="41" t="s">
        <v>167</v>
      </c>
      <c r="E243" s="41" t="s">
        <v>50</v>
      </c>
      <c r="F243" s="43" t="s">
        <v>448</v>
      </c>
      <c r="G243" s="41" t="s">
        <v>149</v>
      </c>
      <c r="H243" s="41" t="s">
        <v>165</v>
      </c>
    </row>
    <row r="244" spans="4:8" ht="15" customHeight="1" x14ac:dyDescent="0.25">
      <c r="D244" s="41" t="s">
        <v>167</v>
      </c>
      <c r="E244" s="41" t="s">
        <v>51</v>
      </c>
      <c r="F244" s="43" t="s">
        <v>449</v>
      </c>
      <c r="G244" s="41" t="s">
        <v>194</v>
      </c>
      <c r="H244" s="41" t="s">
        <v>195</v>
      </c>
    </row>
    <row r="245" spans="4:8" ht="15" customHeight="1" x14ac:dyDescent="0.25">
      <c r="D245" s="41" t="s">
        <v>167</v>
      </c>
      <c r="E245" s="41" t="s">
        <v>52</v>
      </c>
      <c r="F245" s="43" t="s">
        <v>450</v>
      </c>
      <c r="G245" s="41" t="s">
        <v>196</v>
      </c>
      <c r="H245" s="41" t="s">
        <v>197</v>
      </c>
    </row>
    <row r="246" spans="4:8" ht="15" customHeight="1" x14ac:dyDescent="0.25">
      <c r="D246" s="41" t="s">
        <v>167</v>
      </c>
      <c r="E246" s="41" t="s">
        <v>53</v>
      </c>
      <c r="F246" s="43" t="s">
        <v>451</v>
      </c>
      <c r="G246" s="41" t="s">
        <v>198</v>
      </c>
      <c r="H246" s="41" t="s">
        <v>199</v>
      </c>
    </row>
    <row r="247" spans="4:8" ht="15" customHeight="1" x14ac:dyDescent="0.25">
      <c r="D247" s="41" t="s">
        <v>167</v>
      </c>
      <c r="E247" s="41" t="s">
        <v>54</v>
      </c>
      <c r="F247" s="43" t="s">
        <v>452</v>
      </c>
      <c r="G247" s="41" t="s">
        <v>148</v>
      </c>
      <c r="H247" s="41" t="s">
        <v>178</v>
      </c>
    </row>
    <row r="248" spans="4:8" ht="15" customHeight="1" x14ac:dyDescent="0.25">
      <c r="D248" s="41" t="s">
        <v>167</v>
      </c>
      <c r="E248" s="41" t="s">
        <v>55</v>
      </c>
      <c r="F248" s="43" t="s">
        <v>453</v>
      </c>
      <c r="G248" s="41" t="s">
        <v>181</v>
      </c>
      <c r="H248" s="41" t="s">
        <v>182</v>
      </c>
    </row>
    <row r="249" spans="4:8" ht="15" customHeight="1" x14ac:dyDescent="0.25">
      <c r="D249" s="41" t="s">
        <v>167</v>
      </c>
      <c r="E249" s="41" t="s">
        <v>56</v>
      </c>
      <c r="F249" s="43" t="s">
        <v>454</v>
      </c>
      <c r="G249" s="41" t="s">
        <v>127</v>
      </c>
      <c r="H249" s="41" t="s">
        <v>185</v>
      </c>
    </row>
    <row r="250" spans="4:8" ht="15" customHeight="1" x14ac:dyDescent="0.25">
      <c r="D250" s="41" t="s">
        <v>167</v>
      </c>
      <c r="E250" s="41" t="s">
        <v>57</v>
      </c>
      <c r="F250" s="43" t="s">
        <v>455</v>
      </c>
      <c r="G250" s="41" t="s">
        <v>128</v>
      </c>
      <c r="H250" s="41" t="s">
        <v>188</v>
      </c>
    </row>
    <row r="251" spans="4:8" ht="15" customHeight="1" x14ac:dyDescent="0.25">
      <c r="D251" s="41" t="s">
        <v>167</v>
      </c>
      <c r="E251" s="41" t="s">
        <v>58</v>
      </c>
      <c r="F251" s="43" t="s">
        <v>456</v>
      </c>
      <c r="G251" s="41" t="s">
        <v>128</v>
      </c>
      <c r="H251" s="41" t="s">
        <v>188</v>
      </c>
    </row>
    <row r="252" spans="4:8" ht="15" customHeight="1" x14ac:dyDescent="0.25">
      <c r="D252" s="41" t="s">
        <v>167</v>
      </c>
      <c r="E252" s="41" t="s">
        <v>59</v>
      </c>
      <c r="F252" s="43" t="s">
        <v>457</v>
      </c>
      <c r="G252" s="41" t="s">
        <v>106</v>
      </c>
      <c r="H252" s="41" t="s">
        <v>189</v>
      </c>
    </row>
    <row r="253" spans="4:8" ht="15" customHeight="1" x14ac:dyDescent="0.25">
      <c r="D253" s="41" t="s">
        <v>167</v>
      </c>
      <c r="E253" s="41" t="s">
        <v>60</v>
      </c>
      <c r="F253" s="43" t="s">
        <v>458</v>
      </c>
      <c r="G253" s="41" t="s">
        <v>106</v>
      </c>
      <c r="H253" s="41" t="s">
        <v>189</v>
      </c>
    </row>
    <row r="254" spans="4:8" ht="15" customHeight="1" x14ac:dyDescent="0.25">
      <c r="D254" s="41" t="s">
        <v>167</v>
      </c>
      <c r="E254" s="41" t="s">
        <v>61</v>
      </c>
      <c r="F254" s="43" t="s">
        <v>459</v>
      </c>
      <c r="G254" s="41" t="s">
        <v>149</v>
      </c>
      <c r="H254" s="41" t="s">
        <v>165</v>
      </c>
    </row>
    <row r="255" spans="4:8" ht="15" customHeight="1" x14ac:dyDescent="0.25">
      <c r="D255" s="41" t="s">
        <v>167</v>
      </c>
      <c r="E255" s="41" t="s">
        <v>62</v>
      </c>
      <c r="F255" s="43" t="s">
        <v>460</v>
      </c>
      <c r="G255" s="41" t="s">
        <v>149</v>
      </c>
      <c r="H255" s="41" t="s">
        <v>165</v>
      </c>
    </row>
    <row r="256" spans="4:8" ht="15" customHeight="1" x14ac:dyDescent="0.25">
      <c r="D256" s="41" t="s">
        <v>167</v>
      </c>
      <c r="E256" s="41" t="s">
        <v>63</v>
      </c>
      <c r="F256" s="43" t="s">
        <v>461</v>
      </c>
      <c r="G256" s="41" t="s">
        <v>194</v>
      </c>
      <c r="H256" s="41" t="s">
        <v>195</v>
      </c>
    </row>
    <row r="257" spans="4:8" ht="15" customHeight="1" x14ac:dyDescent="0.25">
      <c r="D257" s="41" t="s">
        <v>167</v>
      </c>
      <c r="E257" s="41" t="s">
        <v>64</v>
      </c>
      <c r="F257" s="43" t="s">
        <v>462</v>
      </c>
      <c r="G257" s="41" t="s">
        <v>196</v>
      </c>
      <c r="H257" s="41" t="s">
        <v>197</v>
      </c>
    </row>
    <row r="258" spans="4:8" ht="15" customHeight="1" x14ac:dyDescent="0.25">
      <c r="D258" s="41" t="s">
        <v>167</v>
      </c>
      <c r="E258" s="41" t="s">
        <v>65</v>
      </c>
      <c r="F258" s="43" t="s">
        <v>463</v>
      </c>
      <c r="G258" s="41" t="s">
        <v>198</v>
      </c>
      <c r="H258" s="41" t="s">
        <v>199</v>
      </c>
    </row>
    <row r="259" spans="4:8" ht="15" customHeight="1" x14ac:dyDescent="0.25">
      <c r="D259" s="41" t="s">
        <v>167</v>
      </c>
      <c r="E259" s="41" t="s">
        <v>66</v>
      </c>
      <c r="F259" s="43" t="s">
        <v>464</v>
      </c>
      <c r="G259" s="41" t="s">
        <v>148</v>
      </c>
      <c r="H259" s="41" t="s">
        <v>178</v>
      </c>
    </row>
    <row r="260" spans="4:8" ht="15" customHeight="1" x14ac:dyDescent="0.25">
      <c r="D260" s="41" t="s">
        <v>167</v>
      </c>
      <c r="E260" s="41" t="s">
        <v>67</v>
      </c>
      <c r="F260" s="43" t="s">
        <v>465</v>
      </c>
      <c r="G260" s="41" t="s">
        <v>181</v>
      </c>
      <c r="H260" s="41" t="s">
        <v>182</v>
      </c>
    </row>
    <row r="261" spans="4:8" ht="15" customHeight="1" x14ac:dyDescent="0.25">
      <c r="D261" s="41" t="s">
        <v>167</v>
      </c>
      <c r="E261" s="41" t="s">
        <v>68</v>
      </c>
      <c r="F261" s="43" t="s">
        <v>466</v>
      </c>
      <c r="G261" s="41" t="s">
        <v>127</v>
      </c>
      <c r="H261" s="41" t="s">
        <v>185</v>
      </c>
    </row>
    <row r="262" spans="4:8" ht="15" customHeight="1" x14ac:dyDescent="0.25">
      <c r="D262" s="41" t="s">
        <v>167</v>
      </c>
      <c r="E262" s="41" t="s">
        <v>69</v>
      </c>
      <c r="F262" s="43" t="s">
        <v>467</v>
      </c>
      <c r="G262" s="41" t="s">
        <v>128</v>
      </c>
      <c r="H262" s="41" t="s">
        <v>188</v>
      </c>
    </row>
    <row r="263" spans="4:8" ht="15" customHeight="1" x14ac:dyDescent="0.25">
      <c r="D263" s="41" t="s">
        <v>167</v>
      </c>
      <c r="E263" s="41" t="s">
        <v>70</v>
      </c>
      <c r="F263" s="43" t="s">
        <v>468</v>
      </c>
      <c r="G263" s="41" t="s">
        <v>128</v>
      </c>
      <c r="H263" s="41" t="s">
        <v>188</v>
      </c>
    </row>
    <row r="264" spans="4:8" ht="15" customHeight="1" x14ac:dyDescent="0.25">
      <c r="D264" s="41" t="s">
        <v>167</v>
      </c>
      <c r="E264" s="41" t="s">
        <v>71</v>
      </c>
      <c r="F264" s="43" t="s">
        <v>469</v>
      </c>
      <c r="G264" s="41" t="s">
        <v>106</v>
      </c>
      <c r="H264" s="41" t="s">
        <v>189</v>
      </c>
    </row>
    <row r="265" spans="4:8" ht="15" customHeight="1" x14ac:dyDescent="0.25">
      <c r="D265" s="41" t="s">
        <v>167</v>
      </c>
      <c r="E265" s="41" t="s">
        <v>72</v>
      </c>
      <c r="F265" s="43" t="s">
        <v>470</v>
      </c>
      <c r="G265" s="41" t="s">
        <v>106</v>
      </c>
      <c r="H265" s="41" t="s">
        <v>189</v>
      </c>
    </row>
    <row r="266" spans="4:8" ht="15" customHeight="1" x14ac:dyDescent="0.25">
      <c r="D266" s="41" t="s">
        <v>167</v>
      </c>
      <c r="E266" s="41" t="s">
        <v>73</v>
      </c>
      <c r="F266" s="43" t="s">
        <v>471</v>
      </c>
      <c r="G266" s="41" t="s">
        <v>149</v>
      </c>
      <c r="H266" s="41" t="s">
        <v>165</v>
      </c>
    </row>
    <row r="267" spans="4:8" ht="15" customHeight="1" x14ac:dyDescent="0.25">
      <c r="D267" s="41" t="s">
        <v>167</v>
      </c>
      <c r="E267" s="41" t="s">
        <v>74</v>
      </c>
      <c r="F267" s="43" t="s">
        <v>472</v>
      </c>
      <c r="G267" s="41" t="s">
        <v>149</v>
      </c>
      <c r="H267" s="41" t="s">
        <v>165</v>
      </c>
    </row>
    <row r="268" spans="4:8" ht="15" customHeight="1" x14ac:dyDescent="0.25">
      <c r="D268" s="41" t="s">
        <v>167</v>
      </c>
      <c r="E268" s="41" t="s">
        <v>75</v>
      </c>
      <c r="F268" s="43" t="s">
        <v>473</v>
      </c>
      <c r="G268" s="41" t="s">
        <v>194</v>
      </c>
      <c r="H268" s="41" t="s">
        <v>195</v>
      </c>
    </row>
    <row r="269" spans="4:8" ht="15" customHeight="1" x14ac:dyDescent="0.25">
      <c r="D269" s="41" t="s">
        <v>167</v>
      </c>
      <c r="E269" s="41" t="s">
        <v>76</v>
      </c>
      <c r="F269" s="43" t="s">
        <v>474</v>
      </c>
      <c r="G269" s="41" t="s">
        <v>196</v>
      </c>
      <c r="H269" s="41" t="s">
        <v>197</v>
      </c>
    </row>
    <row r="270" spans="4:8" ht="15" customHeight="1" x14ac:dyDescent="0.25">
      <c r="D270" s="41" t="s">
        <v>167</v>
      </c>
      <c r="E270" s="41" t="s">
        <v>77</v>
      </c>
      <c r="F270" s="43" t="s">
        <v>475</v>
      </c>
      <c r="G270" s="41" t="s">
        <v>198</v>
      </c>
      <c r="H270" s="41" t="s">
        <v>199</v>
      </c>
    </row>
    <row r="271" spans="4:8" ht="15" customHeight="1" x14ac:dyDescent="0.25">
      <c r="D271" s="41" t="s">
        <v>167</v>
      </c>
      <c r="E271" s="41" t="s">
        <v>78</v>
      </c>
      <c r="F271" s="43" t="s">
        <v>476</v>
      </c>
      <c r="G271" s="41" t="s">
        <v>148</v>
      </c>
      <c r="H271" s="41" t="s">
        <v>178</v>
      </c>
    </row>
    <row r="272" spans="4:8" ht="15" customHeight="1" x14ac:dyDescent="0.25">
      <c r="D272" s="41" t="s">
        <v>167</v>
      </c>
      <c r="E272" s="41" t="s">
        <v>79</v>
      </c>
      <c r="F272" s="43" t="s">
        <v>477</v>
      </c>
      <c r="G272" s="41" t="s">
        <v>181</v>
      </c>
      <c r="H272" s="41" t="s">
        <v>182</v>
      </c>
    </row>
    <row r="273" spans="4:8" ht="15" customHeight="1" x14ac:dyDescent="0.25">
      <c r="D273" s="41" t="s">
        <v>167</v>
      </c>
      <c r="E273" s="41" t="s">
        <v>80</v>
      </c>
      <c r="F273" s="43" t="s">
        <v>478</v>
      </c>
      <c r="G273" s="41" t="s">
        <v>127</v>
      </c>
      <c r="H273" s="41" t="s">
        <v>185</v>
      </c>
    </row>
    <row r="274" spans="4:8" ht="15" customHeight="1" x14ac:dyDescent="0.25">
      <c r="D274" s="41" t="s">
        <v>167</v>
      </c>
      <c r="E274" s="41" t="s">
        <v>81</v>
      </c>
      <c r="F274" s="43" t="s">
        <v>479</v>
      </c>
      <c r="G274" s="41" t="s">
        <v>128</v>
      </c>
      <c r="H274" s="41" t="s">
        <v>188</v>
      </c>
    </row>
    <row r="275" spans="4:8" ht="15" customHeight="1" x14ac:dyDescent="0.25">
      <c r="D275" s="41" t="s">
        <v>167</v>
      </c>
      <c r="E275" s="41" t="s">
        <v>82</v>
      </c>
      <c r="F275" s="43" t="s">
        <v>480</v>
      </c>
      <c r="G275" s="41" t="s">
        <v>128</v>
      </c>
      <c r="H275" s="41" t="s">
        <v>188</v>
      </c>
    </row>
    <row r="276" spans="4:8" ht="15" customHeight="1" x14ac:dyDescent="0.25">
      <c r="D276" s="41" t="s">
        <v>167</v>
      </c>
      <c r="E276" s="41" t="s">
        <v>83</v>
      </c>
      <c r="F276" s="43" t="s">
        <v>481</v>
      </c>
      <c r="G276" s="41" t="s">
        <v>106</v>
      </c>
      <c r="H276" s="41" t="s">
        <v>189</v>
      </c>
    </row>
    <row r="277" spans="4:8" ht="15" customHeight="1" x14ac:dyDescent="0.25">
      <c r="D277" s="41" t="s">
        <v>167</v>
      </c>
      <c r="E277" s="41" t="s">
        <v>84</v>
      </c>
      <c r="F277" s="43" t="s">
        <v>482</v>
      </c>
      <c r="G277" s="41" t="s">
        <v>106</v>
      </c>
      <c r="H277" s="41" t="s">
        <v>189</v>
      </c>
    </row>
    <row r="278" spans="4:8" ht="15" customHeight="1" x14ac:dyDescent="0.25">
      <c r="D278" s="41" t="s">
        <v>167</v>
      </c>
      <c r="E278" s="41" t="s">
        <v>85</v>
      </c>
      <c r="F278" s="43" t="s">
        <v>483</v>
      </c>
      <c r="G278" s="41" t="s">
        <v>149</v>
      </c>
      <c r="H278" s="41" t="s">
        <v>165</v>
      </c>
    </row>
    <row r="279" spans="4:8" ht="15" customHeight="1" x14ac:dyDescent="0.25">
      <c r="D279" s="41" t="s">
        <v>167</v>
      </c>
      <c r="E279" s="41" t="s">
        <v>86</v>
      </c>
      <c r="F279" s="43" t="s">
        <v>484</v>
      </c>
      <c r="G279" s="41" t="s">
        <v>149</v>
      </c>
      <c r="H279" s="41" t="s">
        <v>165</v>
      </c>
    </row>
    <row r="280" spans="4:8" ht="15" customHeight="1" x14ac:dyDescent="0.25">
      <c r="D280" s="41" t="s">
        <v>167</v>
      </c>
      <c r="E280" s="41" t="s">
        <v>87</v>
      </c>
      <c r="F280" s="43" t="s">
        <v>485</v>
      </c>
      <c r="G280" s="41" t="s">
        <v>194</v>
      </c>
      <c r="H280" s="41" t="s">
        <v>195</v>
      </c>
    </row>
    <row r="281" spans="4:8" ht="15" customHeight="1" x14ac:dyDescent="0.25">
      <c r="D281" s="41" t="s">
        <v>167</v>
      </c>
      <c r="E281" s="41" t="s">
        <v>88</v>
      </c>
      <c r="F281" s="43" t="s">
        <v>486</v>
      </c>
      <c r="G281" s="41" t="s">
        <v>196</v>
      </c>
      <c r="H281" s="41" t="s">
        <v>197</v>
      </c>
    </row>
    <row r="282" spans="4:8" ht="15" customHeight="1" x14ac:dyDescent="0.25">
      <c r="D282" s="41" t="s">
        <v>167</v>
      </c>
      <c r="E282" s="41" t="s">
        <v>89</v>
      </c>
      <c r="F282" s="43" t="s">
        <v>487</v>
      </c>
      <c r="G282" s="41" t="s">
        <v>198</v>
      </c>
      <c r="H282" s="41" t="s">
        <v>199</v>
      </c>
    </row>
    <row r="283" spans="4:8" ht="15" customHeight="1" x14ac:dyDescent="0.25">
      <c r="D283" s="41" t="s">
        <v>167</v>
      </c>
      <c r="E283" s="41" t="s">
        <v>90</v>
      </c>
      <c r="F283" s="43" t="s">
        <v>488</v>
      </c>
      <c r="G283" s="41" t="s">
        <v>148</v>
      </c>
      <c r="H283" s="41" t="s">
        <v>178</v>
      </c>
    </row>
    <row r="284" spans="4:8" ht="15" customHeight="1" x14ac:dyDescent="0.25">
      <c r="D284" s="41" t="s">
        <v>167</v>
      </c>
      <c r="E284" s="41" t="s">
        <v>91</v>
      </c>
      <c r="F284" s="43" t="s">
        <v>489</v>
      </c>
      <c r="G284" s="41" t="s">
        <v>181</v>
      </c>
      <c r="H284" s="41" t="s">
        <v>182</v>
      </c>
    </row>
    <row r="285" spans="4:8" ht="15" customHeight="1" x14ac:dyDescent="0.25">
      <c r="D285" s="41" t="s">
        <v>167</v>
      </c>
      <c r="E285" s="41" t="s">
        <v>92</v>
      </c>
      <c r="F285" s="43" t="s">
        <v>490</v>
      </c>
      <c r="G285" s="41" t="s">
        <v>127</v>
      </c>
      <c r="H285" s="41" t="s">
        <v>185</v>
      </c>
    </row>
    <row r="286" spans="4:8" ht="15" customHeight="1" x14ac:dyDescent="0.25">
      <c r="D286" s="41" t="s">
        <v>167</v>
      </c>
      <c r="E286" s="41" t="s">
        <v>93</v>
      </c>
      <c r="F286" s="43" t="s">
        <v>491</v>
      </c>
      <c r="G286" s="41" t="s">
        <v>128</v>
      </c>
      <c r="H286" s="41" t="s">
        <v>188</v>
      </c>
    </row>
    <row r="287" spans="4:8" ht="15" customHeight="1" x14ac:dyDescent="0.25">
      <c r="D287" s="41" t="s">
        <v>167</v>
      </c>
      <c r="E287" s="41" t="s">
        <v>94</v>
      </c>
      <c r="F287" s="43" t="s">
        <v>492</v>
      </c>
      <c r="G287" s="41" t="s">
        <v>128</v>
      </c>
      <c r="H287" s="41" t="s">
        <v>188</v>
      </c>
    </row>
    <row r="288" spans="4:8" ht="15" customHeight="1" x14ac:dyDescent="0.25">
      <c r="D288" s="41" t="s">
        <v>167</v>
      </c>
      <c r="E288" s="41" t="s">
        <v>95</v>
      </c>
      <c r="F288" s="43" t="s">
        <v>493</v>
      </c>
      <c r="G288" s="41" t="s">
        <v>106</v>
      </c>
      <c r="H288" s="41" t="s">
        <v>189</v>
      </c>
    </row>
    <row r="289" spans="4:8" ht="15" customHeight="1" x14ac:dyDescent="0.25">
      <c r="D289" s="41" t="s">
        <v>167</v>
      </c>
      <c r="E289" s="41" t="s">
        <v>96</v>
      </c>
      <c r="F289" s="43" t="s">
        <v>494</v>
      </c>
      <c r="G289" s="41" t="s">
        <v>106</v>
      </c>
      <c r="H289" s="41" t="s">
        <v>189</v>
      </c>
    </row>
    <row r="290" spans="4:8" ht="15" customHeight="1" x14ac:dyDescent="0.25">
      <c r="D290" s="41" t="s">
        <v>171</v>
      </c>
      <c r="E290" s="41" t="s">
        <v>1</v>
      </c>
      <c r="F290" s="43" t="s">
        <v>495</v>
      </c>
      <c r="G290" s="41" t="s">
        <v>149</v>
      </c>
      <c r="H290" s="41" t="s">
        <v>165</v>
      </c>
    </row>
    <row r="291" spans="4:8" ht="15" customHeight="1" x14ac:dyDescent="0.25">
      <c r="D291" s="41" t="s">
        <v>171</v>
      </c>
      <c r="E291" s="41" t="s">
        <v>2</v>
      </c>
      <c r="F291" s="43" t="s">
        <v>496</v>
      </c>
      <c r="G291" s="41" t="s">
        <v>149</v>
      </c>
      <c r="H291" s="41" t="s">
        <v>165</v>
      </c>
    </row>
    <row r="292" spans="4:8" ht="15" customHeight="1" x14ac:dyDescent="0.25">
      <c r="D292" s="41" t="s">
        <v>171</v>
      </c>
      <c r="E292" s="41" t="s">
        <v>3</v>
      </c>
      <c r="F292" s="43" t="s">
        <v>497</v>
      </c>
      <c r="G292" s="41" t="s">
        <v>200</v>
      </c>
      <c r="H292" s="41" t="s">
        <v>201</v>
      </c>
    </row>
    <row r="293" spans="4:8" ht="15" customHeight="1" x14ac:dyDescent="0.25">
      <c r="D293" s="41" t="s">
        <v>171</v>
      </c>
      <c r="E293" s="41" t="s">
        <v>4</v>
      </c>
      <c r="F293" s="43" t="s">
        <v>498</v>
      </c>
      <c r="G293" s="41" t="s">
        <v>202</v>
      </c>
      <c r="H293" s="41" t="s">
        <v>203</v>
      </c>
    </row>
    <row r="294" spans="4:8" ht="15" customHeight="1" x14ac:dyDescent="0.25">
      <c r="D294" s="41" t="s">
        <v>171</v>
      </c>
      <c r="E294" s="41" t="s">
        <v>5</v>
      </c>
      <c r="F294" s="43" t="s">
        <v>499</v>
      </c>
      <c r="G294" s="41" t="s">
        <v>204</v>
      </c>
      <c r="H294" s="41" t="s">
        <v>205</v>
      </c>
    </row>
    <row r="295" spans="4:8" ht="15" customHeight="1" x14ac:dyDescent="0.25">
      <c r="D295" s="41" t="s">
        <v>171</v>
      </c>
      <c r="E295" s="41" t="s">
        <v>6</v>
      </c>
      <c r="F295" s="43" t="s">
        <v>500</v>
      </c>
      <c r="G295" s="41" t="s">
        <v>148</v>
      </c>
      <c r="H295" s="41" t="s">
        <v>178</v>
      </c>
    </row>
    <row r="296" spans="4:8" ht="15" customHeight="1" x14ac:dyDescent="0.25">
      <c r="D296" s="41" t="s">
        <v>171</v>
      </c>
      <c r="E296" s="41" t="s">
        <v>7</v>
      </c>
      <c r="F296" s="43" t="s">
        <v>501</v>
      </c>
      <c r="G296" s="41" t="s">
        <v>181</v>
      </c>
      <c r="H296" s="41" t="s">
        <v>182</v>
      </c>
    </row>
    <row r="297" spans="4:8" ht="15" customHeight="1" x14ac:dyDescent="0.25">
      <c r="D297" s="41" t="s">
        <v>171</v>
      </c>
      <c r="E297" s="41" t="s">
        <v>8</v>
      </c>
      <c r="F297" s="43" t="s">
        <v>502</v>
      </c>
      <c r="G297" s="41" t="s">
        <v>127</v>
      </c>
      <c r="H297" s="41" t="s">
        <v>185</v>
      </c>
    </row>
    <row r="298" spans="4:8" ht="15" customHeight="1" x14ac:dyDescent="0.25">
      <c r="D298" s="41" t="s">
        <v>171</v>
      </c>
      <c r="E298" s="41" t="s">
        <v>9</v>
      </c>
      <c r="F298" s="43" t="s">
        <v>503</v>
      </c>
      <c r="G298" s="41" t="s">
        <v>128</v>
      </c>
      <c r="H298" s="41" t="s">
        <v>188</v>
      </c>
    </row>
    <row r="299" spans="4:8" ht="15" customHeight="1" x14ac:dyDescent="0.25">
      <c r="D299" s="41" t="s">
        <v>171</v>
      </c>
      <c r="E299" s="41" t="s">
        <v>10</v>
      </c>
      <c r="F299" s="43" t="s">
        <v>504</v>
      </c>
      <c r="G299" s="41" t="s">
        <v>128</v>
      </c>
      <c r="H299" s="41" t="s">
        <v>188</v>
      </c>
    </row>
    <row r="300" spans="4:8" ht="15" customHeight="1" x14ac:dyDescent="0.25">
      <c r="D300" s="41" t="s">
        <v>171</v>
      </c>
      <c r="E300" s="41" t="s">
        <v>11</v>
      </c>
      <c r="F300" s="43" t="s">
        <v>505</v>
      </c>
      <c r="G300" s="41" t="s">
        <v>106</v>
      </c>
      <c r="H300" s="41" t="s">
        <v>189</v>
      </c>
    </row>
    <row r="301" spans="4:8" ht="15" customHeight="1" x14ac:dyDescent="0.25">
      <c r="D301" s="41" t="s">
        <v>171</v>
      </c>
      <c r="E301" s="41" t="s">
        <v>12</v>
      </c>
      <c r="F301" s="43" t="s">
        <v>506</v>
      </c>
      <c r="G301" s="41" t="s">
        <v>106</v>
      </c>
      <c r="H301" s="41" t="s">
        <v>189</v>
      </c>
    </row>
    <row r="302" spans="4:8" ht="15" customHeight="1" x14ac:dyDescent="0.25">
      <c r="D302" s="41" t="s">
        <v>171</v>
      </c>
      <c r="E302" s="41" t="s">
        <v>13</v>
      </c>
      <c r="F302" s="43" t="s">
        <v>507</v>
      </c>
      <c r="G302" s="41" t="s">
        <v>149</v>
      </c>
      <c r="H302" s="41" t="s">
        <v>165</v>
      </c>
    </row>
    <row r="303" spans="4:8" ht="15" customHeight="1" x14ac:dyDescent="0.25">
      <c r="D303" s="41" t="s">
        <v>171</v>
      </c>
      <c r="E303" s="41" t="s">
        <v>14</v>
      </c>
      <c r="F303" s="43" t="s">
        <v>508</v>
      </c>
      <c r="G303" s="41" t="s">
        <v>149</v>
      </c>
      <c r="H303" s="41" t="s">
        <v>165</v>
      </c>
    </row>
    <row r="304" spans="4:8" ht="15" customHeight="1" x14ac:dyDescent="0.25">
      <c r="D304" s="41" t="s">
        <v>171</v>
      </c>
      <c r="E304" s="41" t="s">
        <v>15</v>
      </c>
      <c r="F304" s="43" t="s">
        <v>509</v>
      </c>
      <c r="G304" s="41" t="s">
        <v>200</v>
      </c>
      <c r="H304" s="41" t="s">
        <v>201</v>
      </c>
    </row>
    <row r="305" spans="4:8" ht="15" customHeight="1" x14ac:dyDescent="0.25">
      <c r="D305" s="41" t="s">
        <v>171</v>
      </c>
      <c r="E305" s="41" t="s">
        <v>16</v>
      </c>
      <c r="F305" s="43" t="s">
        <v>510</v>
      </c>
      <c r="G305" s="41" t="s">
        <v>202</v>
      </c>
      <c r="H305" s="41" t="s">
        <v>203</v>
      </c>
    </row>
    <row r="306" spans="4:8" ht="15" customHeight="1" x14ac:dyDescent="0.25">
      <c r="D306" s="41" t="s">
        <v>171</v>
      </c>
      <c r="E306" s="41" t="s">
        <v>17</v>
      </c>
      <c r="F306" s="43" t="s">
        <v>511</v>
      </c>
      <c r="G306" s="41" t="s">
        <v>204</v>
      </c>
      <c r="H306" s="41" t="s">
        <v>205</v>
      </c>
    </row>
    <row r="307" spans="4:8" ht="15" customHeight="1" x14ac:dyDescent="0.25">
      <c r="D307" s="41" t="s">
        <v>171</v>
      </c>
      <c r="E307" s="41" t="s">
        <v>18</v>
      </c>
      <c r="F307" s="43" t="s">
        <v>512</v>
      </c>
      <c r="G307" s="41" t="s">
        <v>148</v>
      </c>
      <c r="H307" s="41" t="s">
        <v>178</v>
      </c>
    </row>
    <row r="308" spans="4:8" ht="15" customHeight="1" x14ac:dyDescent="0.25">
      <c r="D308" s="41" t="s">
        <v>171</v>
      </c>
      <c r="E308" s="41" t="s">
        <v>19</v>
      </c>
      <c r="F308" s="43" t="s">
        <v>513</v>
      </c>
      <c r="G308" s="41" t="s">
        <v>181</v>
      </c>
      <c r="H308" s="41" t="s">
        <v>182</v>
      </c>
    </row>
    <row r="309" spans="4:8" ht="15" customHeight="1" x14ac:dyDescent="0.25">
      <c r="D309" s="41" t="s">
        <v>171</v>
      </c>
      <c r="E309" s="41" t="s">
        <v>20</v>
      </c>
      <c r="F309" s="43" t="s">
        <v>514</v>
      </c>
      <c r="G309" s="41" t="s">
        <v>127</v>
      </c>
      <c r="H309" s="41" t="s">
        <v>185</v>
      </c>
    </row>
    <row r="310" spans="4:8" ht="15" customHeight="1" x14ac:dyDescent="0.25">
      <c r="D310" s="41" t="s">
        <v>171</v>
      </c>
      <c r="E310" s="41" t="s">
        <v>21</v>
      </c>
      <c r="F310" s="43" t="s">
        <v>515</v>
      </c>
      <c r="G310" s="41" t="s">
        <v>128</v>
      </c>
      <c r="H310" s="41" t="s">
        <v>188</v>
      </c>
    </row>
    <row r="311" spans="4:8" ht="15" customHeight="1" x14ac:dyDescent="0.25">
      <c r="D311" s="41" t="s">
        <v>171</v>
      </c>
      <c r="E311" s="41" t="s">
        <v>22</v>
      </c>
      <c r="F311" s="43" t="s">
        <v>516</v>
      </c>
      <c r="G311" s="41" t="s">
        <v>128</v>
      </c>
      <c r="H311" s="41" t="s">
        <v>188</v>
      </c>
    </row>
    <row r="312" spans="4:8" ht="15" customHeight="1" x14ac:dyDescent="0.25">
      <c r="D312" s="41" t="s">
        <v>171</v>
      </c>
      <c r="E312" s="41" t="s">
        <v>23</v>
      </c>
      <c r="F312" s="43" t="s">
        <v>517</v>
      </c>
      <c r="G312" s="41" t="s">
        <v>106</v>
      </c>
      <c r="H312" s="41" t="s">
        <v>189</v>
      </c>
    </row>
    <row r="313" spans="4:8" ht="15" customHeight="1" x14ac:dyDescent="0.25">
      <c r="D313" s="41" t="s">
        <v>171</v>
      </c>
      <c r="E313" s="41" t="s">
        <v>24</v>
      </c>
      <c r="F313" s="43" t="s">
        <v>518</v>
      </c>
      <c r="G313" s="41" t="s">
        <v>106</v>
      </c>
      <c r="H313" s="41" t="s">
        <v>189</v>
      </c>
    </row>
    <row r="314" spans="4:8" ht="15" customHeight="1" x14ac:dyDescent="0.25">
      <c r="D314" s="41" t="s">
        <v>171</v>
      </c>
      <c r="E314" s="41" t="s">
        <v>25</v>
      </c>
      <c r="F314" s="43" t="s">
        <v>519</v>
      </c>
      <c r="G314" s="41" t="s">
        <v>149</v>
      </c>
      <c r="H314" s="41" t="s">
        <v>165</v>
      </c>
    </row>
    <row r="315" spans="4:8" ht="15" customHeight="1" x14ac:dyDescent="0.25">
      <c r="D315" s="41" t="s">
        <v>171</v>
      </c>
      <c r="E315" s="41" t="s">
        <v>26</v>
      </c>
      <c r="F315" s="43" t="s">
        <v>520</v>
      </c>
      <c r="G315" s="41" t="s">
        <v>149</v>
      </c>
      <c r="H315" s="41" t="s">
        <v>165</v>
      </c>
    </row>
    <row r="316" spans="4:8" ht="15" customHeight="1" x14ac:dyDescent="0.25">
      <c r="D316" s="41" t="s">
        <v>171</v>
      </c>
      <c r="E316" s="41" t="s">
        <v>27</v>
      </c>
      <c r="F316" s="43" t="s">
        <v>521</v>
      </c>
      <c r="G316" s="41" t="s">
        <v>200</v>
      </c>
      <c r="H316" s="41" t="s">
        <v>201</v>
      </c>
    </row>
    <row r="317" spans="4:8" ht="15" customHeight="1" x14ac:dyDescent="0.25">
      <c r="D317" s="41" t="s">
        <v>171</v>
      </c>
      <c r="E317" s="41" t="s">
        <v>28</v>
      </c>
      <c r="F317" s="43" t="s">
        <v>522</v>
      </c>
      <c r="G317" s="41" t="s">
        <v>202</v>
      </c>
      <c r="H317" s="41" t="s">
        <v>203</v>
      </c>
    </row>
    <row r="318" spans="4:8" ht="15" customHeight="1" x14ac:dyDescent="0.25">
      <c r="D318" s="41" t="s">
        <v>171</v>
      </c>
      <c r="E318" s="41" t="s">
        <v>29</v>
      </c>
      <c r="F318" s="43" t="s">
        <v>523</v>
      </c>
      <c r="G318" s="41" t="s">
        <v>204</v>
      </c>
      <c r="H318" s="41" t="s">
        <v>205</v>
      </c>
    </row>
    <row r="319" spans="4:8" ht="15" customHeight="1" x14ac:dyDescent="0.25">
      <c r="D319" s="41" t="s">
        <v>171</v>
      </c>
      <c r="E319" s="41" t="s">
        <v>30</v>
      </c>
      <c r="F319" s="43" t="s">
        <v>524</v>
      </c>
      <c r="G319" s="41" t="s">
        <v>148</v>
      </c>
      <c r="H319" s="41" t="s">
        <v>178</v>
      </c>
    </row>
    <row r="320" spans="4:8" ht="15" customHeight="1" x14ac:dyDescent="0.25">
      <c r="D320" s="41" t="s">
        <v>171</v>
      </c>
      <c r="E320" s="41" t="s">
        <v>31</v>
      </c>
      <c r="F320" s="43" t="s">
        <v>525</v>
      </c>
      <c r="G320" s="41" t="s">
        <v>181</v>
      </c>
      <c r="H320" s="41" t="s">
        <v>182</v>
      </c>
    </row>
    <row r="321" spans="4:8" ht="15" customHeight="1" x14ac:dyDescent="0.25">
      <c r="D321" s="41" t="s">
        <v>171</v>
      </c>
      <c r="E321" s="41" t="s">
        <v>32</v>
      </c>
      <c r="F321" s="43" t="s">
        <v>526</v>
      </c>
      <c r="G321" s="41" t="s">
        <v>127</v>
      </c>
      <c r="H321" s="41" t="s">
        <v>185</v>
      </c>
    </row>
    <row r="322" spans="4:8" ht="15" customHeight="1" x14ac:dyDescent="0.25">
      <c r="D322" s="41" t="s">
        <v>171</v>
      </c>
      <c r="E322" s="41" t="s">
        <v>33</v>
      </c>
      <c r="F322" s="43" t="s">
        <v>527</v>
      </c>
      <c r="G322" s="41" t="s">
        <v>128</v>
      </c>
      <c r="H322" s="41" t="s">
        <v>188</v>
      </c>
    </row>
    <row r="323" spans="4:8" ht="15" customHeight="1" x14ac:dyDescent="0.25">
      <c r="D323" s="41" t="s">
        <v>171</v>
      </c>
      <c r="E323" s="41" t="s">
        <v>34</v>
      </c>
      <c r="F323" s="43" t="s">
        <v>528</v>
      </c>
      <c r="G323" s="41" t="s">
        <v>128</v>
      </c>
      <c r="H323" s="41" t="s">
        <v>188</v>
      </c>
    </row>
    <row r="324" spans="4:8" ht="15" customHeight="1" x14ac:dyDescent="0.25">
      <c r="D324" s="41" t="s">
        <v>171</v>
      </c>
      <c r="E324" s="41" t="s">
        <v>35</v>
      </c>
      <c r="F324" s="43" t="s">
        <v>529</v>
      </c>
      <c r="G324" s="41" t="s">
        <v>106</v>
      </c>
      <c r="H324" s="41" t="s">
        <v>189</v>
      </c>
    </row>
    <row r="325" spans="4:8" ht="15" customHeight="1" x14ac:dyDescent="0.25">
      <c r="D325" s="41" t="s">
        <v>171</v>
      </c>
      <c r="E325" s="41" t="s">
        <v>36</v>
      </c>
      <c r="F325" s="43" t="s">
        <v>530</v>
      </c>
      <c r="G325" s="41" t="s">
        <v>106</v>
      </c>
      <c r="H325" s="41" t="s">
        <v>189</v>
      </c>
    </row>
    <row r="326" spans="4:8" ht="15" customHeight="1" x14ac:dyDescent="0.25">
      <c r="D326" s="41" t="s">
        <v>171</v>
      </c>
      <c r="E326" s="41" t="s">
        <v>37</v>
      </c>
      <c r="F326" s="43" t="s">
        <v>531</v>
      </c>
      <c r="G326" s="41" t="s">
        <v>149</v>
      </c>
      <c r="H326" s="41" t="s">
        <v>165</v>
      </c>
    </row>
    <row r="327" spans="4:8" ht="15" customHeight="1" x14ac:dyDescent="0.25">
      <c r="D327" s="41" t="s">
        <v>171</v>
      </c>
      <c r="E327" s="41" t="s">
        <v>38</v>
      </c>
      <c r="F327" s="43" t="s">
        <v>532</v>
      </c>
      <c r="G327" s="41" t="s">
        <v>149</v>
      </c>
      <c r="H327" s="41" t="s">
        <v>165</v>
      </c>
    </row>
    <row r="328" spans="4:8" ht="15" customHeight="1" x14ac:dyDescent="0.25">
      <c r="D328" s="41" t="s">
        <v>171</v>
      </c>
      <c r="E328" s="41" t="s">
        <v>39</v>
      </c>
      <c r="F328" s="43" t="s">
        <v>533</v>
      </c>
      <c r="G328" s="41" t="s">
        <v>200</v>
      </c>
      <c r="H328" s="41" t="s">
        <v>201</v>
      </c>
    </row>
    <row r="329" spans="4:8" ht="15" customHeight="1" x14ac:dyDescent="0.25">
      <c r="D329" s="41" t="s">
        <v>171</v>
      </c>
      <c r="E329" s="41" t="s">
        <v>40</v>
      </c>
      <c r="F329" s="43" t="s">
        <v>534</v>
      </c>
      <c r="G329" s="41" t="s">
        <v>202</v>
      </c>
      <c r="H329" s="41" t="s">
        <v>203</v>
      </c>
    </row>
    <row r="330" spans="4:8" ht="15" customHeight="1" x14ac:dyDescent="0.25">
      <c r="D330" s="41" t="s">
        <v>171</v>
      </c>
      <c r="E330" s="41" t="s">
        <v>41</v>
      </c>
      <c r="F330" s="43" t="s">
        <v>535</v>
      </c>
      <c r="G330" s="41" t="s">
        <v>204</v>
      </c>
      <c r="H330" s="41" t="s">
        <v>205</v>
      </c>
    </row>
    <row r="331" spans="4:8" ht="15" customHeight="1" x14ac:dyDescent="0.25">
      <c r="D331" s="41" t="s">
        <v>171</v>
      </c>
      <c r="E331" s="41" t="s">
        <v>42</v>
      </c>
      <c r="F331" s="43" t="s">
        <v>536</v>
      </c>
      <c r="G331" s="41" t="s">
        <v>148</v>
      </c>
      <c r="H331" s="41" t="s">
        <v>178</v>
      </c>
    </row>
    <row r="332" spans="4:8" ht="15" customHeight="1" x14ac:dyDescent="0.25">
      <c r="D332" s="41" t="s">
        <v>171</v>
      </c>
      <c r="E332" s="41" t="s">
        <v>43</v>
      </c>
      <c r="F332" s="43" t="s">
        <v>537</v>
      </c>
      <c r="G332" s="41" t="s">
        <v>181</v>
      </c>
      <c r="H332" s="41" t="s">
        <v>182</v>
      </c>
    </row>
    <row r="333" spans="4:8" ht="15" customHeight="1" x14ac:dyDescent="0.25">
      <c r="D333" s="41" t="s">
        <v>171</v>
      </c>
      <c r="E333" s="41" t="s">
        <v>44</v>
      </c>
      <c r="F333" s="43" t="s">
        <v>538</v>
      </c>
      <c r="G333" s="41" t="s">
        <v>127</v>
      </c>
      <c r="H333" s="41" t="s">
        <v>185</v>
      </c>
    </row>
    <row r="334" spans="4:8" ht="15" customHeight="1" x14ac:dyDescent="0.25">
      <c r="D334" s="41" t="s">
        <v>171</v>
      </c>
      <c r="E334" s="41" t="s">
        <v>45</v>
      </c>
      <c r="F334" s="43" t="s">
        <v>539</v>
      </c>
      <c r="G334" s="41" t="s">
        <v>128</v>
      </c>
      <c r="H334" s="41" t="s">
        <v>188</v>
      </c>
    </row>
    <row r="335" spans="4:8" ht="15" customHeight="1" x14ac:dyDescent="0.25">
      <c r="D335" s="41" t="s">
        <v>171</v>
      </c>
      <c r="E335" s="41" t="s">
        <v>46</v>
      </c>
      <c r="F335" s="43" t="s">
        <v>540</v>
      </c>
      <c r="G335" s="41" t="s">
        <v>128</v>
      </c>
      <c r="H335" s="41" t="s">
        <v>188</v>
      </c>
    </row>
    <row r="336" spans="4:8" ht="15" customHeight="1" x14ac:dyDescent="0.25">
      <c r="D336" s="41" t="s">
        <v>171</v>
      </c>
      <c r="E336" s="41" t="s">
        <v>47</v>
      </c>
      <c r="F336" s="43" t="s">
        <v>541</v>
      </c>
      <c r="G336" s="41" t="s">
        <v>106</v>
      </c>
      <c r="H336" s="41" t="s">
        <v>189</v>
      </c>
    </row>
    <row r="337" spans="4:8" ht="15" customHeight="1" x14ac:dyDescent="0.25">
      <c r="D337" s="41" t="s">
        <v>171</v>
      </c>
      <c r="E337" s="41" t="s">
        <v>48</v>
      </c>
      <c r="F337" s="43" t="s">
        <v>542</v>
      </c>
      <c r="G337" s="41" t="s">
        <v>106</v>
      </c>
      <c r="H337" s="41" t="s">
        <v>189</v>
      </c>
    </row>
    <row r="338" spans="4:8" ht="15" customHeight="1" x14ac:dyDescent="0.25">
      <c r="D338" s="41" t="s">
        <v>171</v>
      </c>
      <c r="E338" s="41" t="s">
        <v>49</v>
      </c>
      <c r="F338" s="43" t="s">
        <v>543</v>
      </c>
      <c r="G338" s="41" t="s">
        <v>149</v>
      </c>
      <c r="H338" s="41" t="s">
        <v>165</v>
      </c>
    </row>
    <row r="339" spans="4:8" ht="15" customHeight="1" x14ac:dyDescent="0.25">
      <c r="D339" s="41" t="s">
        <v>171</v>
      </c>
      <c r="E339" s="41" t="s">
        <v>50</v>
      </c>
      <c r="F339" s="43" t="s">
        <v>544</v>
      </c>
      <c r="G339" s="41" t="s">
        <v>149</v>
      </c>
      <c r="H339" s="41" t="s">
        <v>165</v>
      </c>
    </row>
    <row r="340" spans="4:8" ht="15" customHeight="1" x14ac:dyDescent="0.25">
      <c r="D340" s="41" t="s">
        <v>171</v>
      </c>
      <c r="E340" s="41" t="s">
        <v>51</v>
      </c>
      <c r="F340" s="43" t="s">
        <v>545</v>
      </c>
      <c r="G340" s="41" t="s">
        <v>200</v>
      </c>
      <c r="H340" s="41" t="s">
        <v>201</v>
      </c>
    </row>
    <row r="341" spans="4:8" ht="15" customHeight="1" x14ac:dyDescent="0.25">
      <c r="D341" s="41" t="s">
        <v>171</v>
      </c>
      <c r="E341" s="41" t="s">
        <v>52</v>
      </c>
      <c r="F341" s="43" t="s">
        <v>546</v>
      </c>
      <c r="G341" s="41" t="s">
        <v>202</v>
      </c>
      <c r="H341" s="41" t="s">
        <v>203</v>
      </c>
    </row>
    <row r="342" spans="4:8" ht="15" customHeight="1" x14ac:dyDescent="0.25">
      <c r="D342" s="41" t="s">
        <v>171</v>
      </c>
      <c r="E342" s="41" t="s">
        <v>53</v>
      </c>
      <c r="F342" s="43" t="s">
        <v>547</v>
      </c>
      <c r="G342" s="41" t="s">
        <v>204</v>
      </c>
      <c r="H342" s="41" t="s">
        <v>205</v>
      </c>
    </row>
    <row r="343" spans="4:8" ht="15" customHeight="1" x14ac:dyDescent="0.25">
      <c r="D343" s="41" t="s">
        <v>171</v>
      </c>
      <c r="E343" s="41" t="s">
        <v>54</v>
      </c>
      <c r="F343" s="43" t="s">
        <v>548</v>
      </c>
      <c r="G343" s="41" t="s">
        <v>148</v>
      </c>
      <c r="H343" s="41" t="s">
        <v>178</v>
      </c>
    </row>
    <row r="344" spans="4:8" ht="15" customHeight="1" x14ac:dyDescent="0.25">
      <c r="D344" s="41" t="s">
        <v>171</v>
      </c>
      <c r="E344" s="41" t="s">
        <v>55</v>
      </c>
      <c r="F344" s="43" t="s">
        <v>549</v>
      </c>
      <c r="G344" s="41" t="s">
        <v>181</v>
      </c>
      <c r="H344" s="41" t="s">
        <v>182</v>
      </c>
    </row>
    <row r="345" spans="4:8" ht="15" customHeight="1" x14ac:dyDescent="0.25">
      <c r="D345" s="41" t="s">
        <v>171</v>
      </c>
      <c r="E345" s="41" t="s">
        <v>56</v>
      </c>
      <c r="F345" s="43" t="s">
        <v>550</v>
      </c>
      <c r="G345" s="41" t="s">
        <v>127</v>
      </c>
      <c r="H345" s="41" t="s">
        <v>185</v>
      </c>
    </row>
    <row r="346" spans="4:8" ht="15" customHeight="1" x14ac:dyDescent="0.25">
      <c r="D346" s="41" t="s">
        <v>171</v>
      </c>
      <c r="E346" s="41" t="s">
        <v>57</v>
      </c>
      <c r="F346" s="43" t="s">
        <v>551</v>
      </c>
      <c r="G346" s="41" t="s">
        <v>128</v>
      </c>
      <c r="H346" s="41" t="s">
        <v>188</v>
      </c>
    </row>
    <row r="347" spans="4:8" ht="15" customHeight="1" x14ac:dyDescent="0.25">
      <c r="D347" s="41" t="s">
        <v>171</v>
      </c>
      <c r="E347" s="41" t="s">
        <v>58</v>
      </c>
      <c r="F347" s="43" t="s">
        <v>552</v>
      </c>
      <c r="G347" s="41" t="s">
        <v>128</v>
      </c>
      <c r="H347" s="41" t="s">
        <v>188</v>
      </c>
    </row>
    <row r="348" spans="4:8" ht="15" customHeight="1" x14ac:dyDescent="0.25">
      <c r="D348" s="41" t="s">
        <v>171</v>
      </c>
      <c r="E348" s="41" t="s">
        <v>59</v>
      </c>
      <c r="F348" s="43" t="s">
        <v>553</v>
      </c>
      <c r="G348" s="41" t="s">
        <v>106</v>
      </c>
      <c r="H348" s="41" t="s">
        <v>189</v>
      </c>
    </row>
    <row r="349" spans="4:8" ht="15" customHeight="1" x14ac:dyDescent="0.25">
      <c r="D349" s="41" t="s">
        <v>171</v>
      </c>
      <c r="E349" s="41" t="s">
        <v>60</v>
      </c>
      <c r="F349" s="43" t="s">
        <v>554</v>
      </c>
      <c r="G349" s="41" t="s">
        <v>106</v>
      </c>
      <c r="H349" s="41" t="s">
        <v>189</v>
      </c>
    </row>
    <row r="350" spans="4:8" ht="15" customHeight="1" x14ac:dyDescent="0.25">
      <c r="D350" s="41" t="s">
        <v>171</v>
      </c>
      <c r="E350" s="41" t="s">
        <v>61</v>
      </c>
      <c r="F350" s="43" t="s">
        <v>555</v>
      </c>
      <c r="G350" s="41" t="s">
        <v>149</v>
      </c>
      <c r="H350" s="41" t="s">
        <v>165</v>
      </c>
    </row>
    <row r="351" spans="4:8" ht="15" customHeight="1" x14ac:dyDescent="0.25">
      <c r="D351" s="41" t="s">
        <v>171</v>
      </c>
      <c r="E351" s="41" t="s">
        <v>62</v>
      </c>
      <c r="F351" s="43" t="s">
        <v>556</v>
      </c>
      <c r="G351" s="41" t="s">
        <v>149</v>
      </c>
      <c r="H351" s="41" t="s">
        <v>165</v>
      </c>
    </row>
    <row r="352" spans="4:8" ht="15" customHeight="1" x14ac:dyDescent="0.25">
      <c r="D352" s="41" t="s">
        <v>171</v>
      </c>
      <c r="E352" s="41" t="s">
        <v>63</v>
      </c>
      <c r="F352" s="43" t="s">
        <v>557</v>
      </c>
      <c r="G352" s="41" t="s">
        <v>200</v>
      </c>
      <c r="H352" s="41" t="s">
        <v>201</v>
      </c>
    </row>
    <row r="353" spans="4:8" ht="15" customHeight="1" x14ac:dyDescent="0.25">
      <c r="D353" s="41" t="s">
        <v>171</v>
      </c>
      <c r="E353" s="41" t="s">
        <v>64</v>
      </c>
      <c r="F353" s="43" t="s">
        <v>558</v>
      </c>
      <c r="G353" s="41" t="s">
        <v>202</v>
      </c>
      <c r="H353" s="41" t="s">
        <v>203</v>
      </c>
    </row>
    <row r="354" spans="4:8" ht="15" customHeight="1" x14ac:dyDescent="0.25">
      <c r="D354" s="41" t="s">
        <v>171</v>
      </c>
      <c r="E354" s="41" t="s">
        <v>65</v>
      </c>
      <c r="F354" s="43" t="s">
        <v>559</v>
      </c>
      <c r="G354" s="41" t="s">
        <v>204</v>
      </c>
      <c r="H354" s="41" t="s">
        <v>205</v>
      </c>
    </row>
    <row r="355" spans="4:8" ht="15" customHeight="1" x14ac:dyDescent="0.25">
      <c r="D355" s="41" t="s">
        <v>171</v>
      </c>
      <c r="E355" s="41" t="s">
        <v>66</v>
      </c>
      <c r="F355" s="43" t="s">
        <v>560</v>
      </c>
      <c r="G355" s="41" t="s">
        <v>148</v>
      </c>
      <c r="H355" s="41" t="s">
        <v>178</v>
      </c>
    </row>
    <row r="356" spans="4:8" ht="15" customHeight="1" x14ac:dyDescent="0.25">
      <c r="D356" s="41" t="s">
        <v>171</v>
      </c>
      <c r="E356" s="41" t="s">
        <v>67</v>
      </c>
      <c r="F356" s="43" t="s">
        <v>561</v>
      </c>
      <c r="G356" s="41" t="s">
        <v>181</v>
      </c>
      <c r="H356" s="41" t="s">
        <v>182</v>
      </c>
    </row>
    <row r="357" spans="4:8" ht="15" customHeight="1" x14ac:dyDescent="0.25">
      <c r="D357" s="41" t="s">
        <v>171</v>
      </c>
      <c r="E357" s="41" t="s">
        <v>68</v>
      </c>
      <c r="F357" s="43" t="s">
        <v>562</v>
      </c>
      <c r="G357" s="41" t="s">
        <v>127</v>
      </c>
      <c r="H357" s="41" t="s">
        <v>185</v>
      </c>
    </row>
    <row r="358" spans="4:8" ht="15" customHeight="1" x14ac:dyDescent="0.25">
      <c r="D358" s="41" t="s">
        <v>171</v>
      </c>
      <c r="E358" s="41" t="s">
        <v>69</v>
      </c>
      <c r="F358" s="43" t="s">
        <v>563</v>
      </c>
      <c r="G358" s="41" t="s">
        <v>128</v>
      </c>
      <c r="H358" s="41" t="s">
        <v>188</v>
      </c>
    </row>
    <row r="359" spans="4:8" ht="15" customHeight="1" x14ac:dyDescent="0.25">
      <c r="D359" s="41" t="s">
        <v>171</v>
      </c>
      <c r="E359" s="41" t="s">
        <v>70</v>
      </c>
      <c r="F359" s="43" t="s">
        <v>564</v>
      </c>
      <c r="G359" s="41" t="s">
        <v>128</v>
      </c>
      <c r="H359" s="41" t="s">
        <v>188</v>
      </c>
    </row>
    <row r="360" spans="4:8" ht="15" customHeight="1" x14ac:dyDescent="0.25">
      <c r="D360" s="41" t="s">
        <v>171</v>
      </c>
      <c r="E360" s="41" t="s">
        <v>71</v>
      </c>
      <c r="F360" s="43" t="s">
        <v>565</v>
      </c>
      <c r="G360" s="41" t="s">
        <v>106</v>
      </c>
      <c r="H360" s="41" t="s">
        <v>189</v>
      </c>
    </row>
    <row r="361" spans="4:8" ht="15" customHeight="1" x14ac:dyDescent="0.25">
      <c r="D361" s="41" t="s">
        <v>171</v>
      </c>
      <c r="E361" s="41" t="s">
        <v>72</v>
      </c>
      <c r="F361" s="43" t="s">
        <v>566</v>
      </c>
      <c r="G361" s="41" t="s">
        <v>106</v>
      </c>
      <c r="H361" s="41" t="s">
        <v>189</v>
      </c>
    </row>
    <row r="362" spans="4:8" ht="15" customHeight="1" x14ac:dyDescent="0.25">
      <c r="D362" s="41" t="s">
        <v>171</v>
      </c>
      <c r="E362" s="41" t="s">
        <v>73</v>
      </c>
      <c r="F362" s="43" t="s">
        <v>567</v>
      </c>
      <c r="G362" s="41" t="s">
        <v>149</v>
      </c>
      <c r="H362" s="41" t="s">
        <v>165</v>
      </c>
    </row>
    <row r="363" spans="4:8" ht="15" customHeight="1" x14ac:dyDescent="0.25">
      <c r="D363" s="41" t="s">
        <v>171</v>
      </c>
      <c r="E363" s="41" t="s">
        <v>74</v>
      </c>
      <c r="F363" s="43" t="s">
        <v>568</v>
      </c>
      <c r="G363" s="41" t="s">
        <v>149</v>
      </c>
      <c r="H363" s="41" t="s">
        <v>165</v>
      </c>
    </row>
    <row r="364" spans="4:8" ht="15" customHeight="1" x14ac:dyDescent="0.25">
      <c r="D364" s="41" t="s">
        <v>171</v>
      </c>
      <c r="E364" s="41" t="s">
        <v>75</v>
      </c>
      <c r="F364" s="43" t="s">
        <v>569</v>
      </c>
      <c r="G364" s="41" t="s">
        <v>200</v>
      </c>
      <c r="H364" s="41" t="s">
        <v>201</v>
      </c>
    </row>
    <row r="365" spans="4:8" ht="15" customHeight="1" x14ac:dyDescent="0.25">
      <c r="D365" s="41" t="s">
        <v>171</v>
      </c>
      <c r="E365" s="41" t="s">
        <v>76</v>
      </c>
      <c r="F365" s="43" t="s">
        <v>570</v>
      </c>
      <c r="G365" s="41" t="s">
        <v>202</v>
      </c>
      <c r="H365" s="41" t="s">
        <v>203</v>
      </c>
    </row>
    <row r="366" spans="4:8" ht="15" customHeight="1" x14ac:dyDescent="0.25">
      <c r="D366" s="41" t="s">
        <v>171</v>
      </c>
      <c r="E366" s="41" t="s">
        <v>77</v>
      </c>
      <c r="F366" s="43" t="s">
        <v>571</v>
      </c>
      <c r="G366" s="41" t="s">
        <v>204</v>
      </c>
      <c r="H366" s="41" t="s">
        <v>205</v>
      </c>
    </row>
    <row r="367" spans="4:8" ht="15" customHeight="1" x14ac:dyDescent="0.25">
      <c r="D367" s="41" t="s">
        <v>171</v>
      </c>
      <c r="E367" s="41" t="s">
        <v>78</v>
      </c>
      <c r="F367" s="43" t="s">
        <v>572</v>
      </c>
      <c r="G367" s="41" t="s">
        <v>148</v>
      </c>
      <c r="H367" s="41" t="s">
        <v>178</v>
      </c>
    </row>
    <row r="368" spans="4:8" ht="15" customHeight="1" x14ac:dyDescent="0.25">
      <c r="D368" s="41" t="s">
        <v>171</v>
      </c>
      <c r="E368" s="41" t="s">
        <v>79</v>
      </c>
      <c r="F368" s="43" t="s">
        <v>573</v>
      </c>
      <c r="G368" s="41" t="s">
        <v>181</v>
      </c>
      <c r="H368" s="41" t="s">
        <v>182</v>
      </c>
    </row>
    <row r="369" spans="4:8" ht="15" customHeight="1" x14ac:dyDescent="0.25">
      <c r="D369" s="41" t="s">
        <v>171</v>
      </c>
      <c r="E369" s="41" t="s">
        <v>80</v>
      </c>
      <c r="F369" s="43" t="s">
        <v>574</v>
      </c>
      <c r="G369" s="41" t="s">
        <v>127</v>
      </c>
      <c r="H369" s="41" t="s">
        <v>185</v>
      </c>
    </row>
    <row r="370" spans="4:8" ht="15" customHeight="1" x14ac:dyDescent="0.25">
      <c r="D370" s="41" t="s">
        <v>171</v>
      </c>
      <c r="E370" s="41" t="s">
        <v>81</v>
      </c>
      <c r="F370" s="43" t="s">
        <v>575</v>
      </c>
      <c r="G370" s="41" t="s">
        <v>128</v>
      </c>
      <c r="H370" s="41" t="s">
        <v>188</v>
      </c>
    </row>
    <row r="371" spans="4:8" ht="15" customHeight="1" x14ac:dyDescent="0.25">
      <c r="D371" s="41" t="s">
        <v>171</v>
      </c>
      <c r="E371" s="41" t="s">
        <v>82</v>
      </c>
      <c r="F371" s="43" t="s">
        <v>576</v>
      </c>
      <c r="G371" s="41" t="s">
        <v>128</v>
      </c>
      <c r="H371" s="41" t="s">
        <v>188</v>
      </c>
    </row>
    <row r="372" spans="4:8" ht="15" customHeight="1" x14ac:dyDescent="0.25">
      <c r="D372" s="41" t="s">
        <v>171</v>
      </c>
      <c r="E372" s="41" t="s">
        <v>83</v>
      </c>
      <c r="F372" s="43" t="s">
        <v>577</v>
      </c>
      <c r="G372" s="41" t="s">
        <v>106</v>
      </c>
      <c r="H372" s="41" t="s">
        <v>189</v>
      </c>
    </row>
    <row r="373" spans="4:8" ht="15" customHeight="1" x14ac:dyDescent="0.25">
      <c r="D373" s="41" t="s">
        <v>171</v>
      </c>
      <c r="E373" s="41" t="s">
        <v>84</v>
      </c>
      <c r="F373" s="43" t="s">
        <v>578</v>
      </c>
      <c r="G373" s="41" t="s">
        <v>106</v>
      </c>
      <c r="H373" s="41" t="s">
        <v>189</v>
      </c>
    </row>
    <row r="374" spans="4:8" ht="15" customHeight="1" x14ac:dyDescent="0.25">
      <c r="D374" s="41" t="s">
        <v>171</v>
      </c>
      <c r="E374" s="41" t="s">
        <v>85</v>
      </c>
      <c r="F374" s="43" t="s">
        <v>579</v>
      </c>
      <c r="G374" s="41" t="s">
        <v>149</v>
      </c>
      <c r="H374" s="41" t="s">
        <v>165</v>
      </c>
    </row>
    <row r="375" spans="4:8" ht="15" customHeight="1" x14ac:dyDescent="0.25">
      <c r="D375" s="41" t="s">
        <v>171</v>
      </c>
      <c r="E375" s="41" t="s">
        <v>86</v>
      </c>
      <c r="F375" s="43" t="s">
        <v>580</v>
      </c>
      <c r="G375" s="41" t="s">
        <v>149</v>
      </c>
      <c r="H375" s="41" t="s">
        <v>165</v>
      </c>
    </row>
    <row r="376" spans="4:8" ht="15" customHeight="1" x14ac:dyDescent="0.25">
      <c r="D376" s="41" t="s">
        <v>171</v>
      </c>
      <c r="E376" s="41" t="s">
        <v>87</v>
      </c>
      <c r="F376" s="43" t="s">
        <v>581</v>
      </c>
      <c r="G376" s="41" t="s">
        <v>200</v>
      </c>
      <c r="H376" s="41" t="s">
        <v>201</v>
      </c>
    </row>
    <row r="377" spans="4:8" ht="15" customHeight="1" x14ac:dyDescent="0.25">
      <c r="D377" s="41" t="s">
        <v>171</v>
      </c>
      <c r="E377" s="41" t="s">
        <v>88</v>
      </c>
      <c r="F377" s="43" t="s">
        <v>582</v>
      </c>
      <c r="G377" s="41" t="s">
        <v>202</v>
      </c>
      <c r="H377" s="41" t="s">
        <v>203</v>
      </c>
    </row>
    <row r="378" spans="4:8" ht="15" customHeight="1" x14ac:dyDescent="0.25">
      <c r="D378" s="41" t="s">
        <v>171</v>
      </c>
      <c r="E378" s="41" t="s">
        <v>89</v>
      </c>
      <c r="F378" s="43" t="s">
        <v>583</v>
      </c>
      <c r="G378" s="41" t="s">
        <v>204</v>
      </c>
      <c r="H378" s="41" t="s">
        <v>205</v>
      </c>
    </row>
    <row r="379" spans="4:8" ht="15" customHeight="1" x14ac:dyDescent="0.25">
      <c r="D379" s="41" t="s">
        <v>171</v>
      </c>
      <c r="E379" s="41" t="s">
        <v>90</v>
      </c>
      <c r="F379" s="43" t="s">
        <v>584</v>
      </c>
      <c r="G379" s="41" t="s">
        <v>148</v>
      </c>
      <c r="H379" s="41" t="s">
        <v>178</v>
      </c>
    </row>
    <row r="380" spans="4:8" ht="15" customHeight="1" x14ac:dyDescent="0.25">
      <c r="D380" s="41" t="s">
        <v>171</v>
      </c>
      <c r="E380" s="41" t="s">
        <v>91</v>
      </c>
      <c r="F380" s="43" t="s">
        <v>585</v>
      </c>
      <c r="G380" s="41" t="s">
        <v>181</v>
      </c>
      <c r="H380" s="41" t="s">
        <v>182</v>
      </c>
    </row>
    <row r="381" spans="4:8" ht="15" customHeight="1" x14ac:dyDescent="0.25">
      <c r="D381" s="41" t="s">
        <v>171</v>
      </c>
      <c r="E381" s="41" t="s">
        <v>92</v>
      </c>
      <c r="F381" s="43" t="s">
        <v>586</v>
      </c>
      <c r="G381" s="41" t="s">
        <v>127</v>
      </c>
      <c r="H381" s="41" t="s">
        <v>185</v>
      </c>
    </row>
    <row r="382" spans="4:8" ht="15" customHeight="1" x14ac:dyDescent="0.25">
      <c r="D382" s="41" t="s">
        <v>171</v>
      </c>
      <c r="E382" s="41" t="s">
        <v>93</v>
      </c>
      <c r="F382" s="43" t="s">
        <v>587</v>
      </c>
      <c r="G382" s="41" t="s">
        <v>128</v>
      </c>
      <c r="H382" s="41" t="s">
        <v>188</v>
      </c>
    </row>
    <row r="383" spans="4:8" ht="15" customHeight="1" x14ac:dyDescent="0.25">
      <c r="D383" s="41" t="s">
        <v>171</v>
      </c>
      <c r="E383" s="41" t="s">
        <v>94</v>
      </c>
      <c r="F383" s="43" t="s">
        <v>588</v>
      </c>
      <c r="G383" s="41" t="s">
        <v>128</v>
      </c>
      <c r="H383" s="41" t="s">
        <v>188</v>
      </c>
    </row>
    <row r="384" spans="4:8" ht="15" customHeight="1" x14ac:dyDescent="0.25">
      <c r="D384" s="41" t="s">
        <v>171</v>
      </c>
      <c r="E384" s="41" t="s">
        <v>95</v>
      </c>
      <c r="F384" s="43" t="s">
        <v>589</v>
      </c>
      <c r="G384" s="41" t="s">
        <v>106</v>
      </c>
      <c r="H384" s="41" t="s">
        <v>189</v>
      </c>
    </row>
    <row r="385" spans="4:8" ht="15" customHeight="1" x14ac:dyDescent="0.25">
      <c r="D385" s="41" t="s">
        <v>171</v>
      </c>
      <c r="E385" s="41" t="s">
        <v>96</v>
      </c>
      <c r="F385" s="43" t="s">
        <v>590</v>
      </c>
      <c r="G385" s="41" t="s">
        <v>106</v>
      </c>
      <c r="H385" s="41" t="s">
        <v>189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125"/>
  <sheetViews>
    <sheetView zoomScaleNormal="100" workbookViewId="0">
      <pane ySplit="1" topLeftCell="A2" activePane="bottomLeft" state="frozen"/>
      <selection pane="bottomLeft" activeCell="C1" sqref="C1"/>
    </sheetView>
  </sheetViews>
  <sheetFormatPr defaultColWidth="9.109375" defaultRowHeight="13.2" x14ac:dyDescent="0.25"/>
  <cols>
    <col min="1" max="1" width="10" style="32" customWidth="1"/>
    <col min="2" max="2" width="21.6640625" style="17" customWidth="1"/>
    <col min="3" max="10" width="10.6640625" style="33" customWidth="1"/>
    <col min="11" max="11" width="8.6640625" style="17" bestFit="1" customWidth="1"/>
    <col min="12" max="21" width="5.5546875" style="17" bestFit="1" customWidth="1"/>
    <col min="22" max="16384" width="9.109375" style="17"/>
  </cols>
  <sheetData>
    <row r="1" spans="1:10" ht="15" customHeight="1" x14ac:dyDescent="0.25">
      <c r="A1" s="26"/>
      <c r="B1" s="3" t="s">
        <v>108</v>
      </c>
      <c r="C1" s="60" t="s">
        <v>110</v>
      </c>
      <c r="D1" s="60" t="s">
        <v>111</v>
      </c>
      <c r="E1" s="60" t="s">
        <v>112</v>
      </c>
      <c r="F1" s="60" t="s">
        <v>113</v>
      </c>
      <c r="G1" s="60" t="s">
        <v>114</v>
      </c>
      <c r="H1" s="60" t="s">
        <v>115</v>
      </c>
      <c r="I1" s="60" t="s">
        <v>116</v>
      </c>
      <c r="J1" s="60" t="s">
        <v>117</v>
      </c>
    </row>
    <row r="2" spans="1:10" ht="15" customHeight="1" x14ac:dyDescent="0.25">
      <c r="A2" s="27" t="s">
        <v>129</v>
      </c>
      <c r="B2" s="3" t="s">
        <v>119</v>
      </c>
      <c r="C2" s="81" t="s">
        <v>617</v>
      </c>
      <c r="D2" s="102"/>
      <c r="E2" s="102"/>
      <c r="F2" s="102"/>
      <c r="G2" s="102"/>
      <c r="H2" s="102"/>
      <c r="I2" s="102"/>
      <c r="J2" s="102"/>
    </row>
    <row r="3" spans="1:10" ht="15" customHeight="1" x14ac:dyDescent="0.25">
      <c r="A3" s="36">
        <v>1</v>
      </c>
      <c r="B3" s="3" t="str">
        <f>'Raw Data'!B4</f>
        <v>cel-miR-39-3p</v>
      </c>
      <c r="C3" s="28">
        <f>AVERAGE(Calculations!I3,Calculations!I17,Calculations!I31,Calculations!I45)</f>
        <v>19.260000000000002</v>
      </c>
      <c r="D3" s="28">
        <f>AVERAGE(Calculations!J3,Calculations!J17,Calculations!J31,Calculations!J45)</f>
        <v>19.23</v>
      </c>
      <c r="E3" s="28">
        <f>AVERAGE(Calculations!K3,Calculations!K17,Calculations!K31,Calculations!K45)</f>
        <v>19.93</v>
      </c>
      <c r="F3" s="28">
        <f>AVERAGE(Calculations!L3,Calculations!L17,Calculations!L31,Calculations!L45)</f>
        <v>19.46</v>
      </c>
      <c r="G3" s="28">
        <f>AVERAGE(Calculations!M3,Calculations!M17,Calculations!M31,Calculations!M45)</f>
        <v>19.86</v>
      </c>
      <c r="H3" s="28">
        <f>AVERAGE(Calculations!N3,Calculations!N17,Calculations!N31,Calculations!N45)</f>
        <v>19.829999999999998</v>
      </c>
      <c r="I3" s="28">
        <f>AVERAGE(Calculations!O3,Calculations!O17,Calculations!O31,Calculations!O45)</f>
        <v>19.89</v>
      </c>
      <c r="J3" s="28">
        <f>AVERAGE(Calculations!P3,Calculations!P17,Calculations!P31,Calculations!P45)</f>
        <v>19.920000000000002</v>
      </c>
    </row>
    <row r="4" spans="1:10" ht="15" customHeight="1" x14ac:dyDescent="0.25">
      <c r="A4" s="36">
        <v>2</v>
      </c>
      <c r="B4" s="3" t="str">
        <f>'Raw Data'!B5</f>
        <v>cel-miR-39-3p</v>
      </c>
      <c r="C4" s="28">
        <f>AVERAGE(Calculations!I4,Calculations!I18,Calculations!I32,Calculations!I46)</f>
        <v>19.170000000000002</v>
      </c>
      <c r="D4" s="28">
        <f>AVERAGE(Calculations!J4,Calculations!J18,Calculations!J32,Calculations!J46)</f>
        <v>19.47</v>
      </c>
      <c r="E4" s="28">
        <f>AVERAGE(Calculations!K4,Calculations!K18,Calculations!K32,Calculations!K46)</f>
        <v>19.66</v>
      </c>
      <c r="F4" s="28">
        <f>AVERAGE(Calculations!L4,Calculations!L18,Calculations!L32,Calculations!L46)</f>
        <v>19.61</v>
      </c>
      <c r="G4" s="28">
        <f>AVERAGE(Calculations!M4,Calculations!M18,Calculations!M32,Calculations!M46)</f>
        <v>19.41</v>
      </c>
      <c r="H4" s="28">
        <f>AVERAGE(Calculations!N4,Calculations!N18,Calculations!N32,Calculations!N46)</f>
        <v>19.600000000000001</v>
      </c>
      <c r="I4" s="28">
        <f>AVERAGE(Calculations!O4,Calculations!O18,Calculations!O32,Calculations!O46)</f>
        <v>19.190000000000001</v>
      </c>
      <c r="J4" s="28">
        <f>AVERAGE(Calculations!P4,Calculations!P18,Calculations!P32,Calculations!P46)</f>
        <v>19.010000000000002</v>
      </c>
    </row>
    <row r="5" spans="1:10" ht="15" customHeight="1" x14ac:dyDescent="0.25">
      <c r="A5" s="36">
        <v>3</v>
      </c>
      <c r="B5" s="3" t="str">
        <f>'Raw Data'!B6</f>
        <v>hsa-miR-16-5p</v>
      </c>
      <c r="C5" s="28">
        <f>AVERAGE(Calculations!I5,Calculations!I19,Calculations!I33,Calculations!I47)</f>
        <v>21.05</v>
      </c>
      <c r="D5" s="28">
        <f>AVERAGE(Calculations!J5,Calculations!J19,Calculations!J33,Calculations!J47)</f>
        <v>21.43</v>
      </c>
      <c r="E5" s="28">
        <f>AVERAGE(Calculations!K5,Calculations!K19,Calculations!K33,Calculations!K47)</f>
        <v>21.55</v>
      </c>
      <c r="F5" s="28">
        <f>AVERAGE(Calculations!L5,Calculations!L19,Calculations!L33,Calculations!L47)</f>
        <v>21.9</v>
      </c>
      <c r="G5" s="28">
        <f>AVERAGE(Calculations!M5,Calculations!M19,Calculations!M33,Calculations!M47)</f>
        <v>21.83</v>
      </c>
      <c r="H5" s="28">
        <f>AVERAGE(Calculations!N5,Calculations!N19,Calculations!N33,Calculations!N47)</f>
        <v>21.47</v>
      </c>
      <c r="I5" s="28">
        <f>AVERAGE(Calculations!O5,Calculations!O19,Calculations!O33,Calculations!O47)</f>
        <v>21.56</v>
      </c>
      <c r="J5" s="28">
        <f>AVERAGE(Calculations!P5,Calculations!P19,Calculations!P33,Calculations!P47)</f>
        <v>21.18</v>
      </c>
    </row>
    <row r="6" spans="1:10" ht="15" customHeight="1" x14ac:dyDescent="0.25">
      <c r="A6" s="36">
        <v>4</v>
      </c>
      <c r="B6" s="3" t="str">
        <f>'Raw Data'!B7</f>
        <v>hsa-miR-21-5p</v>
      </c>
      <c r="C6" s="28">
        <f>AVERAGE(Calculations!I6,Calculations!I20,Calculations!I34,Calculations!I48)</f>
        <v>22.16</v>
      </c>
      <c r="D6" s="28">
        <f>AVERAGE(Calculations!J6,Calculations!J20,Calculations!J34,Calculations!J48)</f>
        <v>22.75</v>
      </c>
      <c r="E6" s="28">
        <f>AVERAGE(Calculations!K6,Calculations!K20,Calculations!K34,Calculations!K48)</f>
        <v>22.22</v>
      </c>
      <c r="F6" s="28">
        <f>AVERAGE(Calculations!L6,Calculations!L20,Calculations!L34,Calculations!L48)</f>
        <v>22.07</v>
      </c>
      <c r="G6" s="28">
        <f>AVERAGE(Calculations!M6,Calculations!M20,Calculations!M34,Calculations!M48)</f>
        <v>22.98</v>
      </c>
      <c r="H6" s="28">
        <f>AVERAGE(Calculations!N6,Calculations!N20,Calculations!N34,Calculations!N48)</f>
        <v>22.57</v>
      </c>
      <c r="I6" s="28">
        <f>AVERAGE(Calculations!O6,Calculations!O20,Calculations!O34,Calculations!O48)</f>
        <v>22.23</v>
      </c>
      <c r="J6" s="28">
        <f>AVERAGE(Calculations!P6,Calculations!P20,Calculations!P34,Calculations!P48)</f>
        <v>22.91</v>
      </c>
    </row>
    <row r="7" spans="1:10" ht="15" customHeight="1" x14ac:dyDescent="0.25">
      <c r="A7" s="36">
        <v>5</v>
      </c>
      <c r="B7" s="3" t="str">
        <f>'Raw Data'!B8</f>
        <v>hsa-miR-191-5p</v>
      </c>
      <c r="C7" s="28">
        <f>AVERAGE(Calculations!I7,Calculations!I21,Calculations!I35,Calculations!I49)</f>
        <v>23.6</v>
      </c>
      <c r="D7" s="28">
        <f>AVERAGE(Calculations!J7,Calculations!J21,Calculations!J35,Calculations!J49)</f>
        <v>23.25</v>
      </c>
      <c r="E7" s="28">
        <f>AVERAGE(Calculations!K7,Calculations!K21,Calculations!K35,Calculations!K49)</f>
        <v>23.76</v>
      </c>
      <c r="F7" s="28">
        <f>AVERAGE(Calculations!L7,Calculations!L21,Calculations!L35,Calculations!L49)</f>
        <v>23.72</v>
      </c>
      <c r="G7" s="28">
        <f>AVERAGE(Calculations!M7,Calculations!M21,Calculations!M35,Calculations!M49)</f>
        <v>23.23</v>
      </c>
      <c r="H7" s="28">
        <f>AVERAGE(Calculations!N7,Calculations!N21,Calculations!N35,Calculations!N49)</f>
        <v>23.2</v>
      </c>
      <c r="I7" s="28">
        <f>AVERAGE(Calculations!O7,Calculations!O21,Calculations!O35,Calculations!O49)</f>
        <v>23.76</v>
      </c>
      <c r="J7" s="28">
        <f>AVERAGE(Calculations!P7,Calculations!P21,Calculations!P35,Calculations!P49)</f>
        <v>23.92</v>
      </c>
    </row>
    <row r="8" spans="1:10" ht="15" customHeight="1" x14ac:dyDescent="0.25">
      <c r="A8" s="36">
        <v>6</v>
      </c>
      <c r="B8" s="3" t="str">
        <f>'Raw Data'!B9</f>
        <v>SNORD61</v>
      </c>
      <c r="C8" s="28">
        <f>AVERAGE(Calculations!I8,Calculations!I22,Calculations!I36,Calculations!I50)</f>
        <v>21.82</v>
      </c>
      <c r="D8" s="28">
        <f>AVERAGE(Calculations!J8,Calculations!J22,Calculations!J36,Calculations!J50)</f>
        <v>21.75</v>
      </c>
      <c r="E8" s="28">
        <f>AVERAGE(Calculations!K8,Calculations!K22,Calculations!K36,Calculations!K50)</f>
        <v>21.75</v>
      </c>
      <c r="F8" s="28">
        <f>AVERAGE(Calculations!L8,Calculations!L22,Calculations!L36,Calculations!L50)</f>
        <v>21.84</v>
      </c>
      <c r="G8" s="28">
        <f>AVERAGE(Calculations!M8,Calculations!M22,Calculations!M36,Calculations!M50)</f>
        <v>21.49</v>
      </c>
      <c r="H8" s="28">
        <f>AVERAGE(Calculations!N8,Calculations!N22,Calculations!N36,Calculations!N50)</f>
        <v>21.72</v>
      </c>
      <c r="I8" s="28">
        <f>AVERAGE(Calculations!O8,Calculations!O22,Calculations!O36,Calculations!O50)</f>
        <v>21.15</v>
      </c>
      <c r="J8" s="28">
        <f>AVERAGE(Calculations!P8,Calculations!P22,Calculations!P36,Calculations!P50)</f>
        <v>21.15</v>
      </c>
    </row>
    <row r="9" spans="1:10" ht="15" customHeight="1" x14ac:dyDescent="0.25">
      <c r="A9" s="36">
        <v>7</v>
      </c>
      <c r="B9" s="3" t="str">
        <f>'Raw Data'!B10</f>
        <v>SNORD95</v>
      </c>
      <c r="C9" s="28">
        <f>AVERAGE(Calculations!I9,Calculations!I23,Calculations!I37,Calculations!I51)</f>
        <v>22</v>
      </c>
      <c r="D9" s="28">
        <f>AVERAGE(Calculations!J9,Calculations!J23,Calculations!J37,Calculations!J51)</f>
        <v>22.45</v>
      </c>
      <c r="E9" s="28">
        <f>AVERAGE(Calculations!K9,Calculations!K23,Calculations!K37,Calculations!K51)</f>
        <v>22.15</v>
      </c>
      <c r="F9" s="28">
        <f>AVERAGE(Calculations!L9,Calculations!L23,Calculations!L37,Calculations!L51)</f>
        <v>22.43</v>
      </c>
      <c r="G9" s="28">
        <f>AVERAGE(Calculations!M9,Calculations!M23,Calculations!M37,Calculations!M51)</f>
        <v>22.56</v>
      </c>
      <c r="H9" s="28">
        <f>AVERAGE(Calculations!N9,Calculations!N23,Calculations!N37,Calculations!N51)</f>
        <v>22.96</v>
      </c>
      <c r="I9" s="28">
        <f>AVERAGE(Calculations!O9,Calculations!O23,Calculations!O37,Calculations!O51)</f>
        <v>22.18</v>
      </c>
      <c r="J9" s="28">
        <f>AVERAGE(Calculations!P9,Calculations!P23,Calculations!P37,Calculations!P51)</f>
        <v>22.55</v>
      </c>
    </row>
    <row r="10" spans="1:10" ht="15" customHeight="1" x14ac:dyDescent="0.25">
      <c r="A10" s="36">
        <v>8</v>
      </c>
      <c r="B10" s="3" t="str">
        <f>'Raw Data'!B11</f>
        <v>SNORD96A</v>
      </c>
      <c r="C10" s="28">
        <f>AVERAGE(Calculations!I10,Calculations!I24,Calculations!I38,Calculations!I52)</f>
        <v>23.84</v>
      </c>
      <c r="D10" s="28">
        <f>AVERAGE(Calculations!J10,Calculations!J24,Calculations!J38,Calculations!J52)</f>
        <v>23.92</v>
      </c>
      <c r="E10" s="28">
        <f>AVERAGE(Calculations!K10,Calculations!K24,Calculations!K38,Calculations!K52)</f>
        <v>23.29</v>
      </c>
      <c r="F10" s="28">
        <f>AVERAGE(Calculations!L10,Calculations!L24,Calculations!L38,Calculations!L52)</f>
        <v>23.14</v>
      </c>
      <c r="G10" s="28">
        <f>AVERAGE(Calculations!M10,Calculations!M24,Calculations!M38,Calculations!M52)</f>
        <v>23.87</v>
      </c>
      <c r="H10" s="28">
        <f>AVERAGE(Calculations!N10,Calculations!N24,Calculations!N38,Calculations!N52)</f>
        <v>23.76</v>
      </c>
      <c r="I10" s="28">
        <f>AVERAGE(Calculations!O10,Calculations!O24,Calculations!O38,Calculations!O52)</f>
        <v>23.37</v>
      </c>
      <c r="J10" s="28">
        <f>AVERAGE(Calculations!P10,Calculations!P24,Calculations!P38,Calculations!P52)</f>
        <v>23.32</v>
      </c>
    </row>
    <row r="11" spans="1:10" ht="15" customHeight="1" x14ac:dyDescent="0.25">
      <c r="A11" s="36">
        <v>9</v>
      </c>
      <c r="B11" s="3" t="str">
        <f>'Raw Data'!B12</f>
        <v>miRTC</v>
      </c>
      <c r="C11" s="28">
        <f>AVERAGE(Calculations!I11,Calculations!I25,Calculations!I39,Calculations!I53)</f>
        <v>19.18</v>
      </c>
      <c r="D11" s="28">
        <f>AVERAGE(Calculations!J11,Calculations!J25,Calculations!J39,Calculations!J53)</f>
        <v>19.8</v>
      </c>
      <c r="E11" s="28">
        <f>AVERAGE(Calculations!K11,Calculations!K25,Calculations!K39,Calculations!K53)</f>
        <v>19.47</v>
      </c>
      <c r="F11" s="28">
        <f>AVERAGE(Calculations!L11,Calculations!L25,Calculations!L39,Calculations!L53)</f>
        <v>19.32</v>
      </c>
      <c r="G11" s="28">
        <f>AVERAGE(Calculations!M11,Calculations!M25,Calculations!M39,Calculations!M53)</f>
        <v>19.5</v>
      </c>
      <c r="H11" s="28">
        <f>AVERAGE(Calculations!N11,Calculations!N25,Calculations!N39,Calculations!N53)</f>
        <v>19.62</v>
      </c>
      <c r="I11" s="28">
        <f>AVERAGE(Calculations!O11,Calculations!O25,Calculations!O39,Calculations!O53)</f>
        <v>19.8</v>
      </c>
      <c r="J11" s="28">
        <f>AVERAGE(Calculations!P11,Calculations!P25,Calculations!P39,Calculations!P53)</f>
        <v>19.649999999999999</v>
      </c>
    </row>
    <row r="12" spans="1:10" ht="15" customHeight="1" x14ac:dyDescent="0.25">
      <c r="A12" s="36">
        <v>10</v>
      </c>
      <c r="B12" s="3" t="str">
        <f>'Raw Data'!B13</f>
        <v>miRTC</v>
      </c>
      <c r="C12" s="28">
        <f>AVERAGE(Calculations!I12,Calculations!I26,Calculations!I40,Calculations!I54)</f>
        <v>19.05</v>
      </c>
      <c r="D12" s="28">
        <f>AVERAGE(Calculations!J12,Calculations!J26,Calculations!J40,Calculations!J54)</f>
        <v>19.989999999999998</v>
      </c>
      <c r="E12" s="28">
        <f>AVERAGE(Calculations!K12,Calculations!K26,Calculations!K40,Calculations!K54)</f>
        <v>19.29</v>
      </c>
      <c r="F12" s="28">
        <f>AVERAGE(Calculations!L12,Calculations!L26,Calculations!L40,Calculations!L54)</f>
        <v>19.54</v>
      </c>
      <c r="G12" s="28">
        <f>AVERAGE(Calculations!M12,Calculations!M26,Calculations!M40,Calculations!M54)</f>
        <v>19.09</v>
      </c>
      <c r="H12" s="28">
        <f>AVERAGE(Calculations!N12,Calculations!N26,Calculations!N40,Calculations!N54)</f>
        <v>19.87</v>
      </c>
      <c r="I12" s="28">
        <f>AVERAGE(Calculations!O12,Calculations!O26,Calculations!O40,Calculations!O54)</f>
        <v>19.28</v>
      </c>
      <c r="J12" s="28">
        <f>AVERAGE(Calculations!P12,Calculations!P26,Calculations!P40,Calculations!P54)</f>
        <v>19.82</v>
      </c>
    </row>
    <row r="13" spans="1:10" ht="15" customHeight="1" x14ac:dyDescent="0.25">
      <c r="A13" s="36">
        <v>11</v>
      </c>
      <c r="B13" s="3" t="str">
        <f>'Raw Data'!B14</f>
        <v>PPC</v>
      </c>
      <c r="C13" s="28">
        <f>AVERAGE(Calculations!I13,Calculations!I27,Calculations!I41,Calculations!I55)</f>
        <v>21.03</v>
      </c>
      <c r="D13" s="28">
        <f>AVERAGE(Calculations!J13,Calculations!J27,Calculations!J41,Calculations!J55)</f>
        <v>21.85</v>
      </c>
      <c r="E13" s="28">
        <f>AVERAGE(Calculations!K13,Calculations!K27,Calculations!K41,Calculations!K55)</f>
        <v>21.67</v>
      </c>
      <c r="F13" s="28">
        <f>AVERAGE(Calculations!L13,Calculations!L27,Calculations!L41,Calculations!L55)</f>
        <v>21.18</v>
      </c>
      <c r="G13" s="28">
        <f>AVERAGE(Calculations!M13,Calculations!M27,Calculations!M41,Calculations!M55)</f>
        <v>21.09</v>
      </c>
      <c r="H13" s="28">
        <f>AVERAGE(Calculations!N13,Calculations!N27,Calculations!N41,Calculations!N55)</f>
        <v>21.79</v>
      </c>
      <c r="I13" s="28">
        <f>AVERAGE(Calculations!O13,Calculations!O27,Calculations!O41,Calculations!O55)</f>
        <v>21.58</v>
      </c>
      <c r="J13" s="28">
        <f>AVERAGE(Calculations!P13,Calculations!P27,Calculations!P41,Calculations!P55)</f>
        <v>21.97</v>
      </c>
    </row>
    <row r="14" spans="1:10" ht="15" customHeight="1" x14ac:dyDescent="0.25">
      <c r="A14" s="36">
        <v>12</v>
      </c>
      <c r="B14" s="3" t="str">
        <f>'Raw Data'!B15</f>
        <v>PPC</v>
      </c>
      <c r="C14" s="28">
        <f>AVERAGE(Calculations!I14,Calculations!I28,Calculations!I42,Calculations!I56)</f>
        <v>21.94</v>
      </c>
      <c r="D14" s="28">
        <f>AVERAGE(Calculations!J14,Calculations!J28,Calculations!J42,Calculations!J56)</f>
        <v>21.39</v>
      </c>
      <c r="E14" s="28">
        <f>AVERAGE(Calculations!K14,Calculations!K28,Calculations!K42,Calculations!K56)</f>
        <v>21.64</v>
      </c>
      <c r="F14" s="28">
        <f>AVERAGE(Calculations!L14,Calculations!L28,Calculations!L42,Calculations!L56)</f>
        <v>21.79</v>
      </c>
      <c r="G14" s="28">
        <f>AVERAGE(Calculations!M14,Calculations!M28,Calculations!M42,Calculations!M56)</f>
        <v>21.44</v>
      </c>
      <c r="H14" s="28">
        <f>AVERAGE(Calculations!N14,Calculations!N28,Calculations!N42,Calculations!N56)</f>
        <v>21.23</v>
      </c>
      <c r="I14" s="28">
        <f>AVERAGE(Calculations!O14,Calculations!O28,Calculations!O42,Calculations!O56)</f>
        <v>21.62</v>
      </c>
      <c r="J14" s="28">
        <f>AVERAGE(Calculations!P14,Calculations!P28,Calculations!P42,Calculations!P56)</f>
        <v>21.82</v>
      </c>
    </row>
    <row r="15" spans="1:10" ht="15" customHeight="1" x14ac:dyDescent="0.25">
      <c r="A15" s="108"/>
      <c r="B15" s="108"/>
      <c r="C15" s="108"/>
      <c r="D15" s="108"/>
      <c r="E15" s="108"/>
      <c r="F15" s="108"/>
      <c r="G15" s="108"/>
      <c r="H15" s="108"/>
      <c r="I15" s="108"/>
      <c r="J15" s="108"/>
    </row>
    <row r="16" spans="1:10" ht="15" customHeight="1" x14ac:dyDescent="0.25">
      <c r="A16" s="99" t="s">
        <v>599</v>
      </c>
      <c r="B16" s="102"/>
      <c r="C16" s="102"/>
      <c r="D16" s="102"/>
      <c r="E16" s="102"/>
      <c r="F16" s="102"/>
      <c r="G16" s="102"/>
      <c r="H16" s="102"/>
      <c r="I16" s="102"/>
      <c r="J16" s="103"/>
    </row>
    <row r="17" spans="1:10" ht="15" customHeight="1" x14ac:dyDescent="0.25">
      <c r="A17" s="29"/>
      <c r="B17" s="30"/>
      <c r="C17" s="31"/>
      <c r="D17" s="31"/>
      <c r="E17" s="31"/>
      <c r="F17" s="31"/>
      <c r="G17" s="31"/>
      <c r="H17" s="31"/>
      <c r="I17" s="31"/>
      <c r="J17" s="31"/>
    </row>
    <row r="18" spans="1:10" ht="15" customHeight="1" x14ac:dyDescent="0.25">
      <c r="A18" s="29"/>
      <c r="B18" s="30"/>
      <c r="C18" s="31"/>
      <c r="D18" s="31"/>
      <c r="E18" s="31"/>
      <c r="F18" s="31"/>
      <c r="G18" s="31"/>
      <c r="H18" s="31"/>
      <c r="I18" s="31"/>
      <c r="J18" s="31"/>
    </row>
    <row r="19" spans="1:10" ht="15" customHeight="1" x14ac:dyDescent="0.25">
      <c r="A19" s="29"/>
      <c r="B19" s="30"/>
      <c r="C19" s="31"/>
      <c r="D19" s="31"/>
      <c r="E19" s="31"/>
      <c r="F19" s="31"/>
      <c r="G19" s="31"/>
      <c r="H19" s="31"/>
      <c r="I19" s="31"/>
      <c r="J19" s="31"/>
    </row>
    <row r="20" spans="1:10" ht="15" customHeight="1" x14ac:dyDescent="0.25">
      <c r="A20" s="29"/>
      <c r="B20" s="30"/>
      <c r="C20" s="31"/>
      <c r="D20" s="31"/>
      <c r="E20" s="31"/>
      <c r="F20" s="31"/>
      <c r="G20" s="31"/>
      <c r="H20" s="31"/>
      <c r="I20" s="31"/>
      <c r="J20" s="31"/>
    </row>
    <row r="21" spans="1:10" ht="15" customHeight="1" x14ac:dyDescent="0.25">
      <c r="A21" s="29"/>
      <c r="B21" s="30"/>
      <c r="C21" s="31"/>
      <c r="D21" s="31"/>
      <c r="E21" s="31"/>
      <c r="F21" s="31"/>
      <c r="G21" s="31"/>
      <c r="H21" s="31"/>
      <c r="I21" s="31"/>
      <c r="J21" s="31"/>
    </row>
    <row r="22" spans="1:10" ht="15" customHeight="1" x14ac:dyDescent="0.25">
      <c r="A22" s="29"/>
      <c r="B22" s="30"/>
      <c r="C22" s="31"/>
      <c r="D22" s="31"/>
      <c r="E22" s="31"/>
      <c r="F22" s="31"/>
      <c r="G22" s="31"/>
      <c r="H22" s="31"/>
      <c r="I22" s="31"/>
      <c r="J22" s="31"/>
    </row>
    <row r="23" spans="1:10" ht="15" customHeight="1" x14ac:dyDescent="0.25">
      <c r="A23" s="29"/>
      <c r="B23" s="30"/>
      <c r="C23" s="31"/>
      <c r="D23" s="31"/>
      <c r="E23" s="31"/>
      <c r="F23" s="31"/>
      <c r="G23" s="31"/>
      <c r="H23" s="31"/>
      <c r="I23" s="31"/>
      <c r="J23" s="31"/>
    </row>
    <row r="24" spans="1:10" ht="15" customHeight="1" x14ac:dyDescent="0.25">
      <c r="A24" s="29"/>
      <c r="B24" s="30"/>
      <c r="C24" s="31"/>
      <c r="D24" s="31"/>
      <c r="E24" s="31"/>
      <c r="F24" s="31"/>
      <c r="G24" s="31"/>
      <c r="H24" s="31"/>
      <c r="I24" s="31"/>
      <c r="J24" s="31"/>
    </row>
    <row r="25" spans="1:10" ht="15" customHeight="1" x14ac:dyDescent="0.25">
      <c r="A25" s="29"/>
      <c r="B25" s="30"/>
      <c r="C25" s="31"/>
      <c r="D25" s="31"/>
      <c r="E25" s="31"/>
      <c r="F25" s="31"/>
      <c r="G25" s="31"/>
      <c r="H25" s="31"/>
      <c r="I25" s="31"/>
      <c r="J25" s="31"/>
    </row>
    <row r="26" spans="1:10" ht="15" customHeight="1" x14ac:dyDescent="0.25">
      <c r="A26" s="29"/>
      <c r="B26" s="30"/>
      <c r="C26" s="31"/>
      <c r="D26" s="31"/>
      <c r="E26" s="31"/>
      <c r="F26" s="31"/>
      <c r="G26" s="31"/>
      <c r="H26" s="31"/>
      <c r="I26" s="31"/>
      <c r="J26" s="31"/>
    </row>
    <row r="27" spans="1:10" ht="15" customHeight="1" x14ac:dyDescent="0.25">
      <c r="A27" s="29"/>
      <c r="B27" s="30"/>
      <c r="C27" s="31"/>
      <c r="D27" s="31"/>
      <c r="E27" s="31"/>
      <c r="F27" s="31"/>
      <c r="G27" s="31"/>
      <c r="H27" s="31"/>
      <c r="I27" s="31"/>
      <c r="J27" s="31"/>
    </row>
    <row r="28" spans="1:10" ht="15" customHeight="1" x14ac:dyDescent="0.25">
      <c r="A28" s="29"/>
      <c r="B28" s="30"/>
      <c r="C28" s="31"/>
      <c r="D28" s="31"/>
      <c r="E28" s="31"/>
      <c r="F28" s="31"/>
      <c r="G28" s="31"/>
      <c r="H28" s="31"/>
      <c r="I28" s="31"/>
      <c r="J28" s="31"/>
    </row>
    <row r="29" spans="1:10" ht="15" customHeight="1" x14ac:dyDescent="0.25">
      <c r="A29" s="99" t="s">
        <v>600</v>
      </c>
      <c r="B29" s="102"/>
      <c r="C29" s="102"/>
      <c r="D29" s="102"/>
      <c r="E29" s="102"/>
      <c r="F29" s="102"/>
      <c r="G29" s="102"/>
      <c r="H29" s="102"/>
      <c r="I29" s="102"/>
      <c r="J29" s="103"/>
    </row>
    <row r="30" spans="1:10" ht="15" customHeight="1" x14ac:dyDescent="0.25">
      <c r="A30" s="29"/>
      <c r="B30" s="30"/>
      <c r="C30" s="31"/>
      <c r="D30" s="31"/>
      <c r="E30" s="31"/>
      <c r="F30" s="31"/>
      <c r="G30" s="31"/>
      <c r="H30" s="31"/>
      <c r="I30" s="31"/>
      <c r="J30" s="31"/>
    </row>
    <row r="31" spans="1:10" ht="15" customHeight="1" x14ac:dyDescent="0.25">
      <c r="A31" s="29"/>
      <c r="B31" s="30"/>
      <c r="C31" s="31"/>
      <c r="D31" s="31"/>
      <c r="E31" s="31"/>
      <c r="F31" s="31"/>
      <c r="G31" s="31"/>
      <c r="H31" s="31"/>
      <c r="I31" s="31"/>
      <c r="J31" s="31"/>
    </row>
    <row r="32" spans="1:10" ht="15" customHeight="1" x14ac:dyDescent="0.25">
      <c r="A32" s="29"/>
      <c r="B32" s="30"/>
      <c r="C32" s="31"/>
      <c r="D32" s="31"/>
      <c r="E32" s="31"/>
      <c r="F32" s="31"/>
      <c r="G32" s="31"/>
      <c r="H32" s="31"/>
      <c r="I32" s="31"/>
      <c r="J32" s="31"/>
    </row>
    <row r="33" spans="1:10" ht="15" customHeight="1" x14ac:dyDescent="0.25">
      <c r="A33" s="29"/>
      <c r="B33" s="30"/>
      <c r="C33" s="31"/>
      <c r="D33" s="31"/>
      <c r="E33" s="31"/>
      <c r="F33" s="31"/>
      <c r="G33" s="31"/>
      <c r="H33" s="31"/>
      <c r="I33" s="31"/>
      <c r="J33" s="31"/>
    </row>
    <row r="34" spans="1:10" ht="15" customHeight="1" x14ac:dyDescent="0.25">
      <c r="A34" s="29"/>
      <c r="B34" s="30"/>
      <c r="C34" s="31"/>
      <c r="D34" s="31"/>
      <c r="E34" s="31"/>
      <c r="F34" s="31"/>
      <c r="G34" s="31"/>
      <c r="H34" s="31"/>
      <c r="I34" s="31"/>
      <c r="J34" s="31"/>
    </row>
    <row r="35" spans="1:10" ht="15" customHeight="1" x14ac:dyDescent="0.25">
      <c r="A35" s="29"/>
      <c r="B35" s="30"/>
      <c r="C35" s="31"/>
      <c r="D35" s="31"/>
      <c r="E35" s="31"/>
      <c r="F35" s="31"/>
      <c r="G35" s="31"/>
      <c r="H35" s="31"/>
      <c r="I35" s="31"/>
      <c r="J35" s="31"/>
    </row>
    <row r="36" spans="1:10" ht="15" customHeight="1" x14ac:dyDescent="0.25">
      <c r="A36" s="29"/>
      <c r="B36" s="30"/>
      <c r="C36" s="31"/>
      <c r="D36" s="31"/>
      <c r="E36" s="31"/>
      <c r="F36" s="31"/>
      <c r="G36" s="31"/>
      <c r="H36" s="31"/>
      <c r="I36" s="31"/>
      <c r="J36" s="31"/>
    </row>
    <row r="37" spans="1:10" ht="15" customHeight="1" x14ac:dyDescent="0.25">
      <c r="A37" s="29"/>
      <c r="B37" s="30"/>
      <c r="C37" s="31"/>
      <c r="D37" s="31"/>
      <c r="E37" s="31"/>
      <c r="F37" s="31"/>
      <c r="G37" s="31"/>
      <c r="H37" s="31"/>
      <c r="I37" s="31"/>
      <c r="J37" s="31"/>
    </row>
    <row r="38" spans="1:10" ht="15" customHeight="1" x14ac:dyDescent="0.25">
      <c r="A38" s="29"/>
      <c r="B38" s="30"/>
      <c r="C38" s="31"/>
      <c r="D38" s="31"/>
      <c r="E38" s="31"/>
      <c r="F38" s="31"/>
      <c r="G38" s="31"/>
      <c r="H38" s="31"/>
      <c r="I38" s="31"/>
      <c r="J38" s="31"/>
    </row>
    <row r="39" spans="1:10" ht="15" customHeight="1" x14ac:dyDescent="0.25">
      <c r="A39" s="29"/>
      <c r="B39" s="30"/>
      <c r="C39" s="31"/>
      <c r="D39" s="31"/>
      <c r="E39" s="31"/>
      <c r="F39" s="31"/>
      <c r="G39" s="31"/>
      <c r="H39" s="31"/>
      <c r="I39" s="31"/>
      <c r="J39" s="31"/>
    </row>
    <row r="40" spans="1:10" ht="15" customHeight="1" x14ac:dyDescent="0.25">
      <c r="A40" s="29"/>
      <c r="B40" s="30"/>
      <c r="C40" s="31"/>
      <c r="D40" s="31"/>
      <c r="E40" s="31"/>
      <c r="F40" s="31"/>
      <c r="G40" s="31"/>
      <c r="H40" s="31"/>
      <c r="I40" s="31"/>
      <c r="J40" s="31"/>
    </row>
    <row r="41" spans="1:10" ht="15" customHeight="1" x14ac:dyDescent="0.25">
      <c r="A41" s="99" t="s">
        <v>601</v>
      </c>
      <c r="B41" s="102"/>
      <c r="C41" s="102"/>
      <c r="D41" s="102"/>
      <c r="E41" s="102"/>
      <c r="F41" s="102"/>
      <c r="G41" s="102"/>
      <c r="H41" s="102"/>
      <c r="I41" s="102"/>
      <c r="J41" s="103"/>
    </row>
    <row r="42" spans="1:10" ht="15" customHeight="1" x14ac:dyDescent="0.25"/>
    <row r="43" spans="1:10" ht="15" customHeight="1" x14ac:dyDescent="0.25">
      <c r="A43" s="34"/>
    </row>
    <row r="44" spans="1:10" ht="15" customHeight="1" x14ac:dyDescent="0.25"/>
    <row r="45" spans="1:10" ht="15" customHeight="1" x14ac:dyDescent="0.25">
      <c r="A45" s="34"/>
    </row>
    <row r="46" spans="1:10" ht="15" customHeight="1" x14ac:dyDescent="0.25"/>
    <row r="47" spans="1:10" ht="15" customHeight="1" x14ac:dyDescent="0.25">
      <c r="A47" s="34"/>
    </row>
    <row r="48" spans="1:10" ht="15" customHeight="1" x14ac:dyDescent="0.25"/>
    <row r="49" spans="1:10" ht="15" customHeight="1" x14ac:dyDescent="0.25">
      <c r="A49" s="34"/>
    </row>
    <row r="50" spans="1:10" ht="15" customHeight="1" x14ac:dyDescent="0.25"/>
    <row r="51" spans="1:10" ht="15" customHeight="1" x14ac:dyDescent="0.25">
      <c r="A51" s="34"/>
    </row>
    <row r="52" spans="1:10" ht="15" customHeight="1" x14ac:dyDescent="0.25"/>
    <row r="53" spans="1:10" ht="15" customHeight="1" x14ac:dyDescent="0.25">
      <c r="A53" s="34"/>
    </row>
    <row r="54" spans="1:10" ht="15" customHeight="1" x14ac:dyDescent="0.25">
      <c r="A54" s="104"/>
      <c r="B54" s="104"/>
      <c r="C54" s="104"/>
      <c r="D54" s="104"/>
      <c r="E54" s="104"/>
      <c r="F54" s="104"/>
      <c r="G54" s="104"/>
      <c r="H54" s="104"/>
      <c r="I54" s="104"/>
      <c r="J54" s="104"/>
    </row>
    <row r="55" spans="1:10" ht="15" customHeight="1" x14ac:dyDescent="0.25">
      <c r="A55" s="101" t="s">
        <v>610</v>
      </c>
      <c r="B55" s="97"/>
      <c r="C55" s="97"/>
      <c r="D55" s="97"/>
      <c r="E55" s="97"/>
      <c r="F55" s="97"/>
      <c r="G55" s="97"/>
      <c r="H55" s="97"/>
      <c r="I55" s="97"/>
      <c r="J55" s="97"/>
    </row>
    <row r="56" spans="1:10" ht="29.25" customHeight="1" x14ac:dyDescent="0.25">
      <c r="A56" s="99" t="s">
        <v>616</v>
      </c>
      <c r="B56" s="105"/>
      <c r="C56" s="14">
        <f>IF(ISNUMBER(C11), AVERAGE(C11:C12)-AVERAGE(C13:C14)-IF('Raw Data'!$I$7='Raw Data'!$I$5, 1.5, 0), "")</f>
        <v>-3.8699999999999974</v>
      </c>
      <c r="D56" s="14">
        <f>IF(ISNUMBER(D11), AVERAGE(D11:D12)-AVERAGE(D13:D14)-IF('Raw Data'!$I$7='Raw Data'!$I$5, 1.5, 0), "")</f>
        <v>-3.2250000000000014</v>
      </c>
      <c r="E56" s="14">
        <f>IF(ISNUMBER(E11), AVERAGE(E11:E12)-AVERAGE(E13:E14)-IF('Raw Data'!$I$7='Raw Data'!$I$5, 1.5, 0), "")</f>
        <v>-3.7750000000000021</v>
      </c>
      <c r="F56" s="14">
        <f>IF(ISNUMBER(F11), AVERAGE(F11:F12)-AVERAGE(F13:F14)-IF('Raw Data'!$I$7='Raw Data'!$I$5, 1.5, 0), "")</f>
        <v>-3.5549999999999997</v>
      </c>
      <c r="G56" s="14">
        <f>IF(ISNUMBER(G11), AVERAGE(G11:G12)-AVERAGE(G13:G14)-IF('Raw Data'!$I$7='Raw Data'!$I$5, 1.5, 0), "")</f>
        <v>-3.4699999999999989</v>
      </c>
      <c r="H56" s="14">
        <f>IF(ISNUMBER(H11), AVERAGE(H11:H12)-AVERAGE(H13:H14)-IF('Raw Data'!$I$7='Raw Data'!$I$5, 1.5, 0), "")</f>
        <v>-3.264999999999997</v>
      </c>
      <c r="I56" s="14">
        <f>IF(ISNUMBER(I11), AVERAGE(I11:I12)-AVERAGE(I13:I14)-IF('Raw Data'!$I$7='Raw Data'!$I$5, 1.5, 0), "")</f>
        <v>-3.5600000000000023</v>
      </c>
      <c r="J56" s="14">
        <f>IF(ISNUMBER(J11), AVERAGE(J11:J12)-AVERAGE(J13:J14)-IF('Raw Data'!$I$7='Raw Data'!$I$5, 1.5, 0), "")</f>
        <v>-3.66</v>
      </c>
    </row>
    <row r="57" spans="1:10" ht="15" customHeight="1" x14ac:dyDescent="0.25">
      <c r="A57" s="3" t="s">
        <v>602</v>
      </c>
      <c r="B57" s="15">
        <f>IF('Raw Data'!I7='Raw Data'!I5,7,IF('Raw Data'!I15='Raw Data'!I9, 0, IF('Raw Data'!I15='Raw Data'!I10,2,IF('Raw Data'!I15='Raw Data'!I11,3,IF('Raw Data'!I15='Raw Data'!I12,4,IF('Raw Data'!I15='Raw Data'!I13,5,IF('Raw Data'!I15='Raw Data'!I14,7)))))))</f>
        <v>7</v>
      </c>
      <c r="C57" s="5" t="str">
        <f>IF(C56="","",IF(C56&lt;$B$57,"NO","Perhaps"))</f>
        <v>NO</v>
      </c>
      <c r="D57" s="5" t="str">
        <f t="shared" ref="D57:J57" si="0">IF(D56="","",IF(D56&lt;$B$57,"NO","Perhaps"))</f>
        <v>NO</v>
      </c>
      <c r="E57" s="5" t="str">
        <f t="shared" si="0"/>
        <v>NO</v>
      </c>
      <c r="F57" s="5" t="str">
        <f t="shared" si="0"/>
        <v>NO</v>
      </c>
      <c r="G57" s="5" t="str">
        <f t="shared" si="0"/>
        <v>NO</v>
      </c>
      <c r="H57" s="5" t="str">
        <f t="shared" si="0"/>
        <v>NO</v>
      </c>
      <c r="I57" s="5" t="str">
        <f t="shared" si="0"/>
        <v>NO</v>
      </c>
      <c r="J57" s="5" t="str">
        <f t="shared" si="0"/>
        <v>NO</v>
      </c>
    </row>
    <row r="58" spans="1:10" ht="29.25" customHeight="1" x14ac:dyDescent="0.25">
      <c r="A58" s="99" t="s">
        <v>614</v>
      </c>
      <c r="B58" s="105"/>
      <c r="C58" s="14">
        <f>IF(ISNUMBER(C11), AVERAGE(C11:C12)-AVERAGE(C13:C14)-IF('Raw Data'!$I$7='Raw Data'!$I$5, 0.5, 0), "")</f>
        <v>-2.8699999999999974</v>
      </c>
      <c r="D58" s="14">
        <f>IF(ISNUMBER(D11), AVERAGE(D11:D12)-AVERAGE(D13:D14)-IF('Raw Data'!$I$7='Raw Data'!$I$5, 0.5, 0), "")</f>
        <v>-2.2250000000000014</v>
      </c>
      <c r="E58" s="14">
        <f>IF(ISNUMBER(E11), AVERAGE(E11:E12)-AVERAGE(E13:E14)-IF('Raw Data'!$I$7='Raw Data'!$I$5, 0.5, 0), "")</f>
        <v>-2.7750000000000021</v>
      </c>
      <c r="F58" s="14">
        <f>IF(ISNUMBER(F11), AVERAGE(F11:F12)-AVERAGE(F13:F14)-IF('Raw Data'!$I$7='Raw Data'!$I$5, 0.5, 0), "")</f>
        <v>-2.5549999999999997</v>
      </c>
      <c r="G58" s="14">
        <f>IF(ISNUMBER(G11), AVERAGE(G11:G12)-AVERAGE(G13:G14)-IF('Raw Data'!$I$7='Raw Data'!$I$5, 0.5, 0), "")</f>
        <v>-2.4699999999999989</v>
      </c>
      <c r="H58" s="14">
        <f>IF(ISNUMBER(H11), AVERAGE(H11:H12)-AVERAGE(H13:H14)-IF('Raw Data'!$I$7='Raw Data'!$I$5, 0.5, 0), "")</f>
        <v>-2.264999999999997</v>
      </c>
      <c r="I58" s="14">
        <f>IF(ISNUMBER(I11), AVERAGE(I11:I12)-AVERAGE(I13:I14)-IF('Raw Data'!$I$7='Raw Data'!$I$5, 0.5, 0), "")</f>
        <v>-2.5600000000000023</v>
      </c>
      <c r="J58" s="14">
        <f>IF(ISNUMBER(J11), AVERAGE(J11:J12)-AVERAGE(J13:J14)-IF('Raw Data'!$I$7='Raw Data'!$I$5, 0.5, 0), "")</f>
        <v>-2.66</v>
      </c>
    </row>
    <row r="59" spans="1:10" ht="15" customHeight="1" x14ac:dyDescent="0.25">
      <c r="A59" s="3" t="s">
        <v>602</v>
      </c>
      <c r="B59" s="15">
        <f>IF('Raw Data'!I7='Raw Data'!I5,7,IF('Raw Data'!I15='Raw Data'!I9, 0, IF('Raw Data'!I15='Raw Data'!I10,2,IF('Raw Data'!I15='Raw Data'!I11,3,IF('Raw Data'!I15='Raw Data'!I12,4,IF('Raw Data'!I15='Raw Data'!I13,5,IF('Raw Data'!I15='Raw Data'!I14,7)))))))</f>
        <v>7</v>
      </c>
      <c r="C59" s="5" t="str">
        <f>IF(C58="","",IF(C58&lt;$B$59,"NO","Perhaps"))</f>
        <v>NO</v>
      </c>
      <c r="D59" s="5" t="str">
        <f t="shared" ref="D59:J59" si="1">IF(D58="","",IF(D58&lt;$B$59,"NO","Perhaps"))</f>
        <v>NO</v>
      </c>
      <c r="E59" s="5" t="str">
        <f t="shared" si="1"/>
        <v>NO</v>
      </c>
      <c r="F59" s="5" t="str">
        <f t="shared" si="1"/>
        <v>NO</v>
      </c>
      <c r="G59" s="5" t="str">
        <f t="shared" si="1"/>
        <v>NO</v>
      </c>
      <c r="H59" s="5" t="str">
        <f t="shared" si="1"/>
        <v>NO</v>
      </c>
      <c r="I59" s="5" t="str">
        <f t="shared" si="1"/>
        <v>NO</v>
      </c>
      <c r="J59" s="5" t="str">
        <f t="shared" si="1"/>
        <v>NO</v>
      </c>
    </row>
    <row r="60" spans="1:10" ht="29.25" customHeight="1" x14ac:dyDescent="0.25">
      <c r="A60" s="99" t="s">
        <v>611</v>
      </c>
      <c r="B60" s="105"/>
      <c r="C60" s="14">
        <f>IF(ISNUMBER(C11), AVERAGE(C11:C12)-AVERAGE(C13:C14)-IF('Raw Data'!$I$7='Raw Data'!$I$5, 1.5, 0), "")</f>
        <v>-3.8699999999999974</v>
      </c>
      <c r="D60" s="14">
        <f>IF(ISNUMBER(D11), AVERAGE(D11:D12)-AVERAGE(D13:D14)-IF('Raw Data'!$I$7='Raw Data'!$I$5, 1.5, 0), "")</f>
        <v>-3.2250000000000014</v>
      </c>
      <c r="E60" s="14">
        <f>IF(ISNUMBER(E11), AVERAGE(E11:E12)-AVERAGE(E13:E14)-IF('Raw Data'!$I$7='Raw Data'!$I$5, 1.5, 0), "")</f>
        <v>-3.7750000000000021</v>
      </c>
      <c r="F60" s="14">
        <f>IF(ISNUMBER(F11), AVERAGE(F11:F12)-AVERAGE(F13:F14)-IF('Raw Data'!$I$7='Raw Data'!$I$5, 1.5, 0), "")</f>
        <v>-3.5549999999999997</v>
      </c>
      <c r="G60" s="14">
        <f>IF(ISNUMBER(G11), AVERAGE(G11:G12)-AVERAGE(G13:G14)-IF('Raw Data'!$I$7='Raw Data'!$I$5, 1.5, 0), "")</f>
        <v>-3.4699999999999989</v>
      </c>
      <c r="H60" s="14">
        <f>IF(ISNUMBER(H11), AVERAGE(H11:H12)-AVERAGE(H13:H14)-IF('Raw Data'!$I$7='Raw Data'!$I$5, 1.5, 0), "")</f>
        <v>-3.264999999999997</v>
      </c>
      <c r="I60" s="14">
        <f>IF(ISNUMBER(I11), AVERAGE(I11:I12)-AVERAGE(I13:I14)-IF('Raw Data'!$I$7='Raw Data'!$I$5, 1.5, 0), "")</f>
        <v>-3.5600000000000023</v>
      </c>
      <c r="J60" s="14">
        <f>IF(ISNUMBER(J11), AVERAGE(J11:J12)-AVERAGE(J13:J14)-IF('Raw Data'!$I$7='Raw Data'!$I$5, 1.5, 0), "")</f>
        <v>-3.66</v>
      </c>
    </row>
    <row r="61" spans="1:10" ht="15" customHeight="1" x14ac:dyDescent="0.25">
      <c r="A61" s="3" t="s">
        <v>602</v>
      </c>
      <c r="B61" s="15">
        <f>IF('Raw Data'!I7='Raw Data'!I5,7,IF('Raw Data'!I15='Raw Data'!I9, 0, IF('Raw Data'!I15='Raw Data'!I10,2,IF('Raw Data'!I15='Raw Data'!I11,3,IF('Raw Data'!I15='Raw Data'!I12,4,IF('Raw Data'!I15='Raw Data'!I13,5,IF('Raw Data'!I15='Raw Data'!I14,7)))))))</f>
        <v>7</v>
      </c>
      <c r="C61" s="5" t="str">
        <f>IF(C60="","",IF(C60&lt;$B$61,"NO","Perhaps"))</f>
        <v>NO</v>
      </c>
      <c r="D61" s="5" t="str">
        <f t="shared" ref="D61:J61" si="2">IF(D60="","",IF(D60&lt;$B$61,"NO","Perhaps"))</f>
        <v>NO</v>
      </c>
      <c r="E61" s="5" t="str">
        <f t="shared" si="2"/>
        <v>NO</v>
      </c>
      <c r="F61" s="5" t="str">
        <f t="shared" si="2"/>
        <v>NO</v>
      </c>
      <c r="G61" s="5" t="str">
        <f t="shared" si="2"/>
        <v>NO</v>
      </c>
      <c r="H61" s="5" t="str">
        <f t="shared" si="2"/>
        <v>NO</v>
      </c>
      <c r="I61" s="5" t="str">
        <f t="shared" si="2"/>
        <v>NO</v>
      </c>
      <c r="J61" s="5" t="str">
        <f t="shared" si="2"/>
        <v>NO</v>
      </c>
    </row>
    <row r="62" spans="1:10" ht="29.25" customHeight="1" x14ac:dyDescent="0.25">
      <c r="A62" s="99" t="s">
        <v>612</v>
      </c>
      <c r="B62" s="105"/>
      <c r="C62" s="14">
        <f>IF(ISNUMBER(C11), AVERAGE(C11:C12)-AVERAGE(C13:C14)-IF('Raw Data'!$I$7='Raw Data'!$I$5, 2, 0), "")</f>
        <v>-4.3699999999999974</v>
      </c>
      <c r="D62" s="14">
        <f>IF(ISNUMBER(D11), AVERAGE(D11:D12)-AVERAGE(D13:D14)-IF('Raw Data'!$I$7='Raw Data'!$I$5, 2, 0), "")</f>
        <v>-3.7250000000000014</v>
      </c>
      <c r="E62" s="14">
        <f>IF(ISNUMBER(E11), AVERAGE(E11:E12)-AVERAGE(E13:E14)-IF('Raw Data'!$I$7='Raw Data'!$I$5, 2, 0), "")</f>
        <v>-4.2750000000000021</v>
      </c>
      <c r="F62" s="14">
        <f>IF(ISNUMBER(F11), AVERAGE(F11:F12)-AVERAGE(F13:F14)-IF('Raw Data'!$I$7='Raw Data'!$I$5, 2, 0), "")</f>
        <v>-4.0549999999999997</v>
      </c>
      <c r="G62" s="14">
        <f>IF(ISNUMBER(G11), AVERAGE(G11:G12)-AVERAGE(G13:G14)-IF('Raw Data'!$I$7='Raw Data'!$I$5, 2, 0), "")</f>
        <v>-3.9699999999999989</v>
      </c>
      <c r="H62" s="14">
        <f>IF(ISNUMBER(H11), AVERAGE(H11:H12)-AVERAGE(H13:H14)-IF('Raw Data'!$I$7='Raw Data'!$I$5, 2, 0), "")</f>
        <v>-3.764999999999997</v>
      </c>
      <c r="I62" s="14">
        <f>IF(ISNUMBER(I11), AVERAGE(I11:I12)-AVERAGE(I13:I14)-IF('Raw Data'!$I$7='Raw Data'!$I$5, 2, 0), "")</f>
        <v>-4.0600000000000023</v>
      </c>
      <c r="J62" s="14">
        <f>IF(ISNUMBER(J11), AVERAGE(J11:J12)-AVERAGE(J13:J14)-IF('Raw Data'!$I$7='Raw Data'!$I$5, 2, 0), "")</f>
        <v>-4.16</v>
      </c>
    </row>
    <row r="63" spans="1:10" ht="15" customHeight="1" x14ac:dyDescent="0.25">
      <c r="A63" s="3" t="s">
        <v>602</v>
      </c>
      <c r="B63" s="15">
        <f>IF('Raw Data'!I7='Raw Data'!I5,7,IF('Raw Data'!I15='Raw Data'!I9, 0, IF('Raw Data'!I15='Raw Data'!I10,2,IF('Raw Data'!I15='Raw Data'!I11,3,IF('Raw Data'!I15='Raw Data'!I12,4,IF('Raw Data'!I15='Raw Data'!I13,5,IF('Raw Data'!I15='Raw Data'!I14,7)))))))</f>
        <v>7</v>
      </c>
      <c r="C63" s="5" t="str">
        <f>IF(C62="","",IF(C62&lt;$B$63,"NO","Perhaps"))</f>
        <v>NO</v>
      </c>
      <c r="D63" s="5" t="str">
        <f t="shared" ref="D63:J63" si="3">IF(D62="","",IF(D62&lt;$B$63,"NO","Perhaps"))</f>
        <v>NO</v>
      </c>
      <c r="E63" s="5" t="str">
        <f t="shared" si="3"/>
        <v>NO</v>
      </c>
      <c r="F63" s="5" t="str">
        <f t="shared" si="3"/>
        <v>NO</v>
      </c>
      <c r="G63" s="5" t="str">
        <f t="shared" si="3"/>
        <v>NO</v>
      </c>
      <c r="H63" s="5" t="str">
        <f t="shared" si="3"/>
        <v>NO</v>
      </c>
      <c r="I63" s="5" t="str">
        <f t="shared" si="3"/>
        <v>NO</v>
      </c>
      <c r="J63" s="5" t="str">
        <f t="shared" si="3"/>
        <v>NO</v>
      </c>
    </row>
    <row r="64" spans="1:10" ht="29.25" customHeight="1" x14ac:dyDescent="0.25">
      <c r="A64" s="99" t="s">
        <v>613</v>
      </c>
      <c r="B64" s="105"/>
      <c r="C64" s="14">
        <f>IF(ISNUMBER(C11), AVERAGE(C11:C12)-AVERAGE(C13:C14)-IF('Raw Data'!$I$7='Raw Data'!$I$5, 2.5, 0), "")</f>
        <v>-4.8699999999999974</v>
      </c>
      <c r="D64" s="14">
        <f>IF(ISNUMBER(D11), AVERAGE(D11:D12)-AVERAGE(D13:D14)-IF('Raw Data'!$I$7='Raw Data'!$I$5, 2.5, 0), "")</f>
        <v>-4.2250000000000014</v>
      </c>
      <c r="E64" s="14">
        <f>IF(ISNUMBER(E11), AVERAGE(E11:E12)-AVERAGE(E13:E14)-IF('Raw Data'!$I$7='Raw Data'!$I$5, 2.5, 0), "")</f>
        <v>-4.7750000000000021</v>
      </c>
      <c r="F64" s="14">
        <f>IF(ISNUMBER(F11), AVERAGE(F11:F12)-AVERAGE(F13:F14)-IF('Raw Data'!$I$7='Raw Data'!$I$5, 2.5, 0), "")</f>
        <v>-4.5549999999999997</v>
      </c>
      <c r="G64" s="14">
        <f>IF(ISNUMBER(G11), AVERAGE(G11:G12)-AVERAGE(G13:G14)-IF('Raw Data'!$I$7='Raw Data'!$I$5, 2.5, 0), "")</f>
        <v>-4.4699999999999989</v>
      </c>
      <c r="H64" s="14">
        <f>IF(ISNUMBER(H11), AVERAGE(H11:H12)-AVERAGE(H13:H14)-IF('Raw Data'!$I$7='Raw Data'!$I$5, 2.5, 0), "")</f>
        <v>-4.264999999999997</v>
      </c>
      <c r="I64" s="14">
        <f>IF(ISNUMBER(I11), AVERAGE(I11:I12)-AVERAGE(I13:I14)-IF('Raw Data'!$I$7='Raw Data'!$I$5, 2.5, 0), "")</f>
        <v>-4.5600000000000023</v>
      </c>
      <c r="J64" s="14">
        <f>IF(ISNUMBER(J11), AVERAGE(J11:J12)-AVERAGE(J13:J14)-IF('Raw Data'!$I$7='Raw Data'!$I$5, 2.5, 0), "")</f>
        <v>-4.66</v>
      </c>
    </row>
    <row r="65" spans="1:10" ht="15" customHeight="1" x14ac:dyDescent="0.25">
      <c r="A65" s="3" t="s">
        <v>602</v>
      </c>
      <c r="B65" s="15">
        <f>IF('Raw Data'!I7='Raw Data'!I5,7,IF('Raw Data'!I15='Raw Data'!I9, 0, IF('Raw Data'!I15='Raw Data'!I10,2,IF('Raw Data'!I15='Raw Data'!I11,3,IF('Raw Data'!I15='Raw Data'!I12,4,IF('Raw Data'!I15='Raw Data'!I13,5,IF('Raw Data'!I15='Raw Data'!I14,7)))))))</f>
        <v>7</v>
      </c>
      <c r="C65" s="5" t="str">
        <f>IF(C64="","",IF(C64&lt;$B$65,"NO","Perhaps"))</f>
        <v>NO</v>
      </c>
      <c r="D65" s="5" t="str">
        <f t="shared" ref="D65:J65" si="4">IF(D64="","",IF(D64&lt;$B$65,"NO","Perhaps"))</f>
        <v>NO</v>
      </c>
      <c r="E65" s="5" t="str">
        <f t="shared" si="4"/>
        <v>NO</v>
      </c>
      <c r="F65" s="5" t="str">
        <f t="shared" si="4"/>
        <v>NO</v>
      </c>
      <c r="G65" s="5" t="str">
        <f t="shared" si="4"/>
        <v>NO</v>
      </c>
      <c r="H65" s="5" t="str">
        <f t="shared" si="4"/>
        <v>NO</v>
      </c>
      <c r="I65" s="5" t="str">
        <f t="shared" si="4"/>
        <v>NO</v>
      </c>
      <c r="J65" s="5" t="str">
        <f t="shared" si="4"/>
        <v>NO</v>
      </c>
    </row>
    <row r="66" spans="1:10" ht="15" customHeight="1" x14ac:dyDescent="0.25">
      <c r="A66" s="106"/>
      <c r="B66" s="107"/>
      <c r="C66" s="107"/>
      <c r="D66" s="107"/>
      <c r="E66" s="107"/>
      <c r="F66" s="107"/>
      <c r="G66" s="107"/>
      <c r="H66" s="107"/>
      <c r="I66" s="107"/>
      <c r="J66" s="107"/>
    </row>
    <row r="67" spans="1:10" ht="15" customHeight="1" x14ac:dyDescent="0.25">
      <c r="A67" s="101" t="s">
        <v>118</v>
      </c>
      <c r="B67" s="101"/>
      <c r="C67" s="101"/>
      <c r="D67" s="101"/>
      <c r="E67" s="101"/>
      <c r="F67" s="101"/>
      <c r="G67" s="101"/>
      <c r="H67" s="101"/>
      <c r="I67" s="101"/>
      <c r="J67" s="101"/>
    </row>
    <row r="68" spans="1:10" ht="15" customHeight="1" x14ac:dyDescent="0.25">
      <c r="A68" s="99" t="s">
        <v>615</v>
      </c>
      <c r="B68" s="100"/>
      <c r="C68" s="4">
        <f>AVERAGE(C13:C14)</f>
        <v>21.484999999999999</v>
      </c>
      <c r="D68" s="4">
        <f t="shared" ref="D68:J68" si="5">AVERAGE(D13:D14)</f>
        <v>21.62</v>
      </c>
      <c r="E68" s="4">
        <f t="shared" si="5"/>
        <v>21.655000000000001</v>
      </c>
      <c r="F68" s="4">
        <f t="shared" si="5"/>
        <v>21.484999999999999</v>
      </c>
      <c r="G68" s="4">
        <f t="shared" si="5"/>
        <v>21.265000000000001</v>
      </c>
      <c r="H68" s="4">
        <f t="shared" si="5"/>
        <v>21.509999999999998</v>
      </c>
      <c r="I68" s="4">
        <f t="shared" si="5"/>
        <v>21.6</v>
      </c>
      <c r="J68" s="4">
        <f t="shared" si="5"/>
        <v>21.895</v>
      </c>
    </row>
    <row r="69" spans="1:10" ht="15" customHeight="1" x14ac:dyDescent="0.25">
      <c r="A69" s="3" t="s">
        <v>602</v>
      </c>
      <c r="B69" s="15">
        <v>21</v>
      </c>
      <c r="C69" s="5" t="str">
        <f>IF(C68="","",IF(C68&lt;=$B$69,"NO","Perhaps"))</f>
        <v>Perhaps</v>
      </c>
      <c r="D69" s="5" t="str">
        <f t="shared" ref="D69:J69" si="6">IF(D68="","",IF(D68&lt;=$B$69,"NO","Perhaps"))</f>
        <v>Perhaps</v>
      </c>
      <c r="E69" s="5" t="str">
        <f t="shared" si="6"/>
        <v>Perhaps</v>
      </c>
      <c r="F69" s="5" t="str">
        <f t="shared" si="6"/>
        <v>Perhaps</v>
      </c>
      <c r="G69" s="5" t="str">
        <f t="shared" si="6"/>
        <v>Perhaps</v>
      </c>
      <c r="H69" s="5" t="str">
        <f t="shared" si="6"/>
        <v>Perhaps</v>
      </c>
      <c r="I69" s="5" t="str">
        <f t="shared" si="6"/>
        <v>Perhaps</v>
      </c>
      <c r="J69" s="5" t="str">
        <f t="shared" si="6"/>
        <v>Perhaps</v>
      </c>
    </row>
    <row r="70" spans="1:10" x14ac:dyDescent="0.25">
      <c r="B70" s="1"/>
      <c r="C70" s="2"/>
      <c r="D70" s="2"/>
      <c r="E70" s="2"/>
      <c r="F70" s="2"/>
      <c r="G70" s="2"/>
      <c r="H70" s="2"/>
      <c r="I70" s="2"/>
      <c r="J70" s="2"/>
    </row>
    <row r="71" spans="1:10" x14ac:dyDescent="0.25">
      <c r="A71" s="34"/>
    </row>
    <row r="73" spans="1:10" x14ac:dyDescent="0.25">
      <c r="A73" s="34"/>
    </row>
    <row r="75" spans="1:10" x14ac:dyDescent="0.25">
      <c r="A75" s="34"/>
    </row>
    <row r="77" spans="1:10" x14ac:dyDescent="0.25">
      <c r="A77" s="34"/>
    </row>
    <row r="79" spans="1:10" x14ac:dyDescent="0.25">
      <c r="A79" s="34"/>
    </row>
    <row r="81" spans="1:1" x14ac:dyDescent="0.25">
      <c r="A81" s="34"/>
    </row>
    <row r="83" spans="1:1" x14ac:dyDescent="0.25">
      <c r="A83" s="34"/>
    </row>
    <row r="85" spans="1:1" x14ac:dyDescent="0.25">
      <c r="A85" s="34"/>
    </row>
    <row r="87" spans="1:1" x14ac:dyDescent="0.25">
      <c r="A87" s="34"/>
    </row>
    <row r="89" spans="1:1" x14ac:dyDescent="0.25">
      <c r="A89" s="34"/>
    </row>
    <row r="91" spans="1:1" x14ac:dyDescent="0.25">
      <c r="A91" s="34"/>
    </row>
    <row r="93" spans="1:1" x14ac:dyDescent="0.25">
      <c r="A93" s="34"/>
    </row>
    <row r="95" spans="1:1" x14ac:dyDescent="0.25">
      <c r="A95" s="34"/>
    </row>
    <row r="97" spans="1:1" x14ac:dyDescent="0.25">
      <c r="A97" s="34"/>
    </row>
    <row r="99" spans="1:1" x14ac:dyDescent="0.25">
      <c r="A99" s="34"/>
    </row>
    <row r="101" spans="1:1" x14ac:dyDescent="0.25">
      <c r="A101" s="34"/>
    </row>
    <row r="103" spans="1:1" x14ac:dyDescent="0.25">
      <c r="A103" s="34"/>
    </row>
    <row r="105" spans="1:1" x14ac:dyDescent="0.25">
      <c r="A105" s="34"/>
    </row>
    <row r="107" spans="1:1" x14ac:dyDescent="0.25">
      <c r="A107" s="34"/>
    </row>
    <row r="109" spans="1:1" x14ac:dyDescent="0.25">
      <c r="A109" s="34"/>
    </row>
    <row r="111" spans="1:1" x14ac:dyDescent="0.25">
      <c r="A111" s="34"/>
    </row>
    <row r="113" spans="1:1" x14ac:dyDescent="0.25">
      <c r="A113" s="34"/>
    </row>
    <row r="115" spans="1:1" x14ac:dyDescent="0.25">
      <c r="A115" s="34"/>
    </row>
    <row r="117" spans="1:1" x14ac:dyDescent="0.25">
      <c r="A117" s="34"/>
    </row>
    <row r="119" spans="1:1" x14ac:dyDescent="0.25">
      <c r="A119" s="34"/>
    </row>
    <row r="121" spans="1:1" x14ac:dyDescent="0.25">
      <c r="A121" s="34"/>
    </row>
    <row r="123" spans="1:1" x14ac:dyDescent="0.25">
      <c r="A123" s="34"/>
    </row>
    <row r="125" spans="1:1" x14ac:dyDescent="0.25">
      <c r="A125" s="34"/>
    </row>
  </sheetData>
  <mergeCells count="15">
    <mergeCell ref="C2:J2"/>
    <mergeCell ref="A55:J55"/>
    <mergeCell ref="A62:B62"/>
    <mergeCell ref="A66:J66"/>
    <mergeCell ref="A41:J41"/>
    <mergeCell ref="A16:J16"/>
    <mergeCell ref="A64:B64"/>
    <mergeCell ref="A15:J15"/>
    <mergeCell ref="A56:B56"/>
    <mergeCell ref="A68:B68"/>
    <mergeCell ref="A67:J67"/>
    <mergeCell ref="A29:J29"/>
    <mergeCell ref="A54:J54"/>
    <mergeCell ref="A58:B58"/>
    <mergeCell ref="A60:B60"/>
  </mergeCells>
  <phoneticPr fontId="5" type="noConversion"/>
  <conditionalFormatting sqref="C65:J65 C57:J57 C69:J69 C59:J59 C63:J63 C61:J61">
    <cfRule type="cellIs" dxfId="0" priority="1" stopIfTrue="1" operator="equal">
      <formula>"?"</formula>
    </cfRule>
  </conditionalFormatting>
  <pageMargins left="0.5" right="0.5" top="1" bottom="1" header="0.5" footer="0.5"/>
  <pageSetup scale="84" orientation="landscape" r:id="rId1"/>
  <headerFooter alignWithMargins="0">
    <oddHeader>&amp;L&amp;Z&amp;F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3"/>
  <sheetViews>
    <sheetView zoomScale="116" workbookViewId="0">
      <pane ySplit="2" topLeftCell="A3" activePane="bottomLeft" state="frozen"/>
      <selection pane="bottomLeft" sqref="A1:A2"/>
    </sheetView>
  </sheetViews>
  <sheetFormatPr defaultColWidth="6.6640625" defaultRowHeight="13.2" x14ac:dyDescent="0.25"/>
  <cols>
    <col min="1" max="1" width="15.6640625" style="17" customWidth="1"/>
    <col min="2" max="2" width="6.6640625" style="20"/>
    <col min="3" max="6" width="10.6640625" style="17" customWidth="1"/>
    <col min="7" max="7" width="15.6640625" style="17" customWidth="1"/>
    <col min="8" max="8" width="6.6640625" style="17"/>
    <col min="9" max="16" width="6.6640625" style="33"/>
    <col min="17" max="17" width="8.6640625" style="17" customWidth="1"/>
    <col min="18" max="18" width="8.44140625" style="17" bestFit="1" customWidth="1"/>
    <col min="19" max="16384" width="6.6640625" style="17"/>
  </cols>
  <sheetData>
    <row r="1" spans="1:25" ht="12" customHeight="1" x14ac:dyDescent="0.25">
      <c r="A1" s="95" t="s">
        <v>97</v>
      </c>
      <c r="B1" s="95" t="s">
        <v>0</v>
      </c>
      <c r="C1" s="95" t="s">
        <v>107</v>
      </c>
      <c r="D1" s="95"/>
      <c r="E1" s="95"/>
      <c r="F1" s="95"/>
      <c r="G1" s="110" t="s">
        <v>619</v>
      </c>
      <c r="H1" s="103"/>
      <c r="I1" s="35">
        <f>IF(AND('Raw Data'!I3='Raw Data'!I1, 'Raw Data'!I7='Raw Data'!I5 ), 35, IF(AND('Raw Data'!I3='Raw Data'!I1, 'Raw Data'!I7='Raw Data'!I6 ), 30, IF(AND('Raw Data'!I3='Raw Data'!I2, 'Raw Data'!I7='Raw Data'!I5), 33, IF(AND('Raw Data'!I3='Raw Data'!I2, 'Raw Data'!I7='Raw Data'!I6), 28))))</f>
        <v>35</v>
      </c>
    </row>
    <row r="2" spans="1:25" ht="12" customHeight="1" x14ac:dyDescent="0.25">
      <c r="A2" s="95"/>
      <c r="B2" s="95"/>
      <c r="C2" s="49" t="s">
        <v>154</v>
      </c>
      <c r="D2" s="49" t="s">
        <v>155</v>
      </c>
      <c r="E2" s="49" t="s">
        <v>156</v>
      </c>
      <c r="F2" s="49" t="s">
        <v>157</v>
      </c>
      <c r="G2" s="109" t="s">
        <v>154</v>
      </c>
      <c r="H2" s="105"/>
      <c r="I2" s="15">
        <v>1</v>
      </c>
      <c r="J2" s="15">
        <v>2</v>
      </c>
      <c r="K2" s="15">
        <v>3</v>
      </c>
      <c r="L2" s="15">
        <v>4</v>
      </c>
      <c r="M2" s="15">
        <v>5</v>
      </c>
      <c r="N2" s="15">
        <v>6</v>
      </c>
      <c r="O2" s="15">
        <v>7</v>
      </c>
      <c r="P2" s="15">
        <v>8</v>
      </c>
      <c r="Q2" s="49" t="s">
        <v>620</v>
      </c>
      <c r="R2" s="15">
        <v>1</v>
      </c>
      <c r="S2" s="15">
        <v>2</v>
      </c>
      <c r="T2" s="15">
        <v>3</v>
      </c>
      <c r="U2" s="15">
        <v>4</v>
      </c>
      <c r="V2" s="15">
        <v>5</v>
      </c>
      <c r="W2" s="15">
        <v>6</v>
      </c>
      <c r="X2" s="15">
        <v>7</v>
      </c>
      <c r="Y2" s="15">
        <v>8</v>
      </c>
    </row>
    <row r="3" spans="1:25" ht="12" customHeight="1" x14ac:dyDescent="0.25">
      <c r="A3" s="37" t="str">
        <f>'Raw Data'!B4</f>
        <v>cel-miR-39-3p</v>
      </c>
      <c r="B3" s="23" t="s">
        <v>1</v>
      </c>
      <c r="C3" s="35">
        <f>IF(SUM('Raw Data'!C$4:C$98)=0, "", IF(AND(ISNUMBER('Raw Data'!C4),'Raw Data'!C4&lt;$I$1, 'Raw Data'!C4&gt;0),'Raw Data'!C4,$I$1))</f>
        <v>19.260000000000002</v>
      </c>
      <c r="D3" s="35" t="str">
        <f>IF(SUM('Raw Data'!D$4:D$98)=0, "", IF(AND(ISNUMBER('Raw Data'!D4),'Raw Data'!D4&lt;$I$1, 'Raw Data'!D4&gt;0),'Raw Data'!D4,$I$1))</f>
        <v/>
      </c>
      <c r="E3" s="35" t="str">
        <f>IF(SUM('Raw Data'!E$4:E$98)=0, "", IF(AND(ISNUMBER('Raw Data'!E4),'Raw Data'!E4&lt;$I$1, 'Raw Data'!E4&gt;0),'Raw Data'!E4,$I$1))</f>
        <v/>
      </c>
      <c r="F3" s="35" t="str">
        <f>IF(SUM('Raw Data'!F$4:F$98)=0, "", IF(AND(ISNUMBER('Raw Data'!F4),'Raw Data'!F4&lt;$I$1, 'Raw Data'!F4&gt;0),'Raw Data'!F4,$I$1))</f>
        <v/>
      </c>
      <c r="G3" s="37" t="str">
        <f>A3</f>
        <v>cel-miR-39-3p</v>
      </c>
      <c r="H3" s="3">
        <v>1</v>
      </c>
      <c r="I3" s="38">
        <f>C3</f>
        <v>19.260000000000002</v>
      </c>
      <c r="J3" s="38">
        <f>C15</f>
        <v>19.23</v>
      </c>
      <c r="K3" s="38">
        <f>C27</f>
        <v>19.93</v>
      </c>
      <c r="L3" s="38">
        <f>C39</f>
        <v>19.46</v>
      </c>
      <c r="M3" s="38">
        <f>C51</f>
        <v>19.86</v>
      </c>
      <c r="N3" s="38">
        <f>C63</f>
        <v>19.829999999999998</v>
      </c>
      <c r="O3" s="38">
        <f>C75</f>
        <v>19.89</v>
      </c>
      <c r="P3" s="38">
        <f>C87</f>
        <v>19.920000000000002</v>
      </c>
      <c r="R3" s="38">
        <f>IF(ISERR(STDEV(I3,I17,I31,I45)),0,STDEV(I3,I17,I31,I45))</f>
        <v>0</v>
      </c>
      <c r="S3" s="38">
        <f t="shared" ref="S3:Y14" si="0">IF(ISERR(STDEV(J3,J17,J31,J45)),0,STDEV(J3,J17,J31,J45))</f>
        <v>0</v>
      </c>
      <c r="T3" s="38">
        <f t="shared" si="0"/>
        <v>0</v>
      </c>
      <c r="U3" s="38">
        <f t="shared" si="0"/>
        <v>0</v>
      </c>
      <c r="V3" s="38">
        <f t="shared" si="0"/>
        <v>0</v>
      </c>
      <c r="W3" s="38">
        <f t="shared" si="0"/>
        <v>0</v>
      </c>
      <c r="X3" s="38">
        <f t="shared" si="0"/>
        <v>0</v>
      </c>
      <c r="Y3" s="38">
        <f t="shared" si="0"/>
        <v>0</v>
      </c>
    </row>
    <row r="4" spans="1:25" ht="12" customHeight="1" x14ac:dyDescent="0.25">
      <c r="A4" s="37" t="str">
        <f>'Raw Data'!B5</f>
        <v>cel-miR-39-3p</v>
      </c>
      <c r="B4" s="23" t="s">
        <v>2</v>
      </c>
      <c r="C4" s="35">
        <f>IF(SUM('Raw Data'!C$4:C$98)=0, "", IF(AND(ISNUMBER('Raw Data'!C5),'Raw Data'!C5&lt;$I$1, 'Raw Data'!C5&gt;0),'Raw Data'!C5,$I$1))</f>
        <v>19.170000000000002</v>
      </c>
      <c r="D4" s="35" t="str">
        <f>IF(SUM('Raw Data'!D$4:D$98)=0, "", IF(AND(ISNUMBER('Raw Data'!D5),'Raw Data'!D5&lt;$I$1, 'Raw Data'!D5&gt;0),'Raw Data'!D5,$I$1))</f>
        <v/>
      </c>
      <c r="E4" s="35" t="str">
        <f>IF(SUM('Raw Data'!E$4:E$98)=0, "", IF(AND(ISNUMBER('Raw Data'!E5),'Raw Data'!E5&lt;$I$1, 'Raw Data'!E5&gt;0),'Raw Data'!E5,$I$1))</f>
        <v/>
      </c>
      <c r="F4" s="35" t="str">
        <f>IF(SUM('Raw Data'!F$4:F$98)=0, "", IF(AND(ISNUMBER('Raw Data'!F5),'Raw Data'!F5&lt;$I$1, 'Raw Data'!F5&gt;0),'Raw Data'!F5,$I$1))</f>
        <v/>
      </c>
      <c r="G4" s="37" t="str">
        <f t="shared" ref="G4:G14" si="1">A4</f>
        <v>cel-miR-39-3p</v>
      </c>
      <c r="H4" s="3">
        <v>2</v>
      </c>
      <c r="I4" s="38">
        <f t="shared" ref="I4:I14" si="2">C4</f>
        <v>19.170000000000002</v>
      </c>
      <c r="J4" s="38">
        <f t="shared" ref="J4:J14" si="3">C16</f>
        <v>19.47</v>
      </c>
      <c r="K4" s="38">
        <f t="shared" ref="K4:K14" si="4">C28</f>
        <v>19.66</v>
      </c>
      <c r="L4" s="38">
        <f t="shared" ref="L4:L14" si="5">C40</f>
        <v>19.61</v>
      </c>
      <c r="M4" s="38">
        <f t="shared" ref="M4:M14" si="6">C52</f>
        <v>19.41</v>
      </c>
      <c r="N4" s="38">
        <f t="shared" ref="N4:N14" si="7">C64</f>
        <v>19.600000000000001</v>
      </c>
      <c r="O4" s="38">
        <f t="shared" ref="O4:O14" si="8">C76</f>
        <v>19.190000000000001</v>
      </c>
      <c r="P4" s="38">
        <f t="shared" ref="P4:P14" si="9">C88</f>
        <v>19.010000000000002</v>
      </c>
      <c r="R4" s="38">
        <f t="shared" ref="R4:R14" si="10">IF(ISERR(STDEV(I4,I18,I32,I46)),0,STDEV(I4,I18,I32,I46))</f>
        <v>0</v>
      </c>
      <c r="S4" s="38">
        <f t="shared" si="0"/>
        <v>0</v>
      </c>
      <c r="T4" s="38">
        <f t="shared" si="0"/>
        <v>0</v>
      </c>
      <c r="U4" s="38">
        <f t="shared" si="0"/>
        <v>0</v>
      </c>
      <c r="V4" s="38">
        <f t="shared" si="0"/>
        <v>0</v>
      </c>
      <c r="W4" s="38">
        <f t="shared" si="0"/>
        <v>0</v>
      </c>
      <c r="X4" s="38">
        <f t="shared" si="0"/>
        <v>0</v>
      </c>
      <c r="Y4" s="38">
        <f t="shared" si="0"/>
        <v>0</v>
      </c>
    </row>
    <row r="5" spans="1:25" ht="12" customHeight="1" x14ac:dyDescent="0.25">
      <c r="A5" s="37" t="str">
        <f>'Raw Data'!B6</f>
        <v>hsa-miR-16-5p</v>
      </c>
      <c r="B5" s="23" t="s">
        <v>3</v>
      </c>
      <c r="C5" s="35">
        <f>IF(SUM('Raw Data'!C$4:C$98)=0, "", IF(AND(ISNUMBER('Raw Data'!C6),'Raw Data'!C6&lt;$I$1, 'Raw Data'!C6&gt;0),'Raw Data'!C6,$I$1))</f>
        <v>21.05</v>
      </c>
      <c r="D5" s="35" t="str">
        <f>IF(SUM('Raw Data'!D$4:D$98)=0, "", IF(AND(ISNUMBER('Raw Data'!D6),'Raw Data'!D6&lt;$I$1, 'Raw Data'!D6&gt;0),'Raw Data'!D6,$I$1))</f>
        <v/>
      </c>
      <c r="E5" s="35" t="str">
        <f>IF(SUM('Raw Data'!E$4:E$98)=0, "", IF(AND(ISNUMBER('Raw Data'!E6),'Raw Data'!E6&lt;$I$1, 'Raw Data'!E6&gt;0),'Raw Data'!E6,$I$1))</f>
        <v/>
      </c>
      <c r="F5" s="35" t="str">
        <f>IF(SUM('Raw Data'!F$4:F$98)=0, "", IF(AND(ISNUMBER('Raw Data'!F6),'Raw Data'!F6&lt;$I$1, 'Raw Data'!F6&gt;0),'Raw Data'!F6,$I$1))</f>
        <v/>
      </c>
      <c r="G5" s="37" t="str">
        <f t="shared" si="1"/>
        <v>hsa-miR-16-5p</v>
      </c>
      <c r="H5" s="3">
        <v>3</v>
      </c>
      <c r="I5" s="38">
        <f t="shared" si="2"/>
        <v>21.05</v>
      </c>
      <c r="J5" s="38">
        <f t="shared" si="3"/>
        <v>21.43</v>
      </c>
      <c r="K5" s="38">
        <f t="shared" si="4"/>
        <v>21.55</v>
      </c>
      <c r="L5" s="38">
        <f t="shared" si="5"/>
        <v>21.9</v>
      </c>
      <c r="M5" s="38">
        <f t="shared" si="6"/>
        <v>21.83</v>
      </c>
      <c r="N5" s="38">
        <f t="shared" si="7"/>
        <v>21.47</v>
      </c>
      <c r="O5" s="38">
        <f t="shared" si="8"/>
        <v>21.56</v>
      </c>
      <c r="P5" s="38">
        <f t="shared" si="9"/>
        <v>21.18</v>
      </c>
      <c r="R5" s="38">
        <f t="shared" si="10"/>
        <v>0</v>
      </c>
      <c r="S5" s="38">
        <f t="shared" si="0"/>
        <v>0</v>
      </c>
      <c r="T5" s="38">
        <f t="shared" si="0"/>
        <v>0</v>
      </c>
      <c r="U5" s="38">
        <f t="shared" si="0"/>
        <v>0</v>
      </c>
      <c r="V5" s="38">
        <f t="shared" si="0"/>
        <v>0</v>
      </c>
      <c r="W5" s="38">
        <f t="shared" si="0"/>
        <v>0</v>
      </c>
      <c r="X5" s="38">
        <f t="shared" si="0"/>
        <v>0</v>
      </c>
      <c r="Y5" s="38">
        <f t="shared" si="0"/>
        <v>0</v>
      </c>
    </row>
    <row r="6" spans="1:25" ht="12" customHeight="1" x14ac:dyDescent="0.25">
      <c r="A6" s="37" t="str">
        <f>'Raw Data'!B7</f>
        <v>hsa-miR-21-5p</v>
      </c>
      <c r="B6" s="23" t="s">
        <v>4</v>
      </c>
      <c r="C6" s="35">
        <f>IF(SUM('Raw Data'!C$4:C$98)=0, "", IF(AND(ISNUMBER('Raw Data'!C7),'Raw Data'!C7&lt;$I$1, 'Raw Data'!C7&gt;0),'Raw Data'!C7,$I$1))</f>
        <v>22.16</v>
      </c>
      <c r="D6" s="35" t="str">
        <f>IF(SUM('Raw Data'!D$4:D$98)=0, "", IF(AND(ISNUMBER('Raw Data'!D7),'Raw Data'!D7&lt;$I$1, 'Raw Data'!D7&gt;0),'Raw Data'!D7,$I$1))</f>
        <v/>
      </c>
      <c r="E6" s="35" t="str">
        <f>IF(SUM('Raw Data'!E$4:E$98)=0, "", IF(AND(ISNUMBER('Raw Data'!E7),'Raw Data'!E7&lt;$I$1, 'Raw Data'!E7&gt;0),'Raw Data'!E7,$I$1))</f>
        <v/>
      </c>
      <c r="F6" s="35" t="str">
        <f>IF(SUM('Raw Data'!F$4:F$98)=0, "", IF(AND(ISNUMBER('Raw Data'!F7),'Raw Data'!F7&lt;$I$1, 'Raw Data'!F7&gt;0),'Raw Data'!F7,$I$1))</f>
        <v/>
      </c>
      <c r="G6" s="37" t="str">
        <f t="shared" si="1"/>
        <v>hsa-miR-21-5p</v>
      </c>
      <c r="H6" s="3">
        <v>4</v>
      </c>
      <c r="I6" s="38">
        <f t="shared" si="2"/>
        <v>22.16</v>
      </c>
      <c r="J6" s="38">
        <f t="shared" si="3"/>
        <v>22.75</v>
      </c>
      <c r="K6" s="38">
        <f t="shared" si="4"/>
        <v>22.22</v>
      </c>
      <c r="L6" s="38">
        <f t="shared" si="5"/>
        <v>22.07</v>
      </c>
      <c r="M6" s="38">
        <f t="shared" si="6"/>
        <v>22.98</v>
      </c>
      <c r="N6" s="38">
        <f t="shared" si="7"/>
        <v>22.57</v>
      </c>
      <c r="O6" s="38">
        <f t="shared" si="8"/>
        <v>22.23</v>
      </c>
      <c r="P6" s="38">
        <f t="shared" si="9"/>
        <v>22.91</v>
      </c>
      <c r="R6" s="38">
        <f t="shared" si="10"/>
        <v>0</v>
      </c>
      <c r="S6" s="38">
        <f t="shared" si="0"/>
        <v>0</v>
      </c>
      <c r="T6" s="38">
        <f t="shared" si="0"/>
        <v>0</v>
      </c>
      <c r="U6" s="38">
        <f t="shared" si="0"/>
        <v>0</v>
      </c>
      <c r="V6" s="38">
        <f t="shared" si="0"/>
        <v>0</v>
      </c>
      <c r="W6" s="38">
        <f t="shared" si="0"/>
        <v>0</v>
      </c>
      <c r="X6" s="38">
        <f t="shared" si="0"/>
        <v>0</v>
      </c>
      <c r="Y6" s="38">
        <f t="shared" si="0"/>
        <v>0</v>
      </c>
    </row>
    <row r="7" spans="1:25" ht="12" customHeight="1" x14ac:dyDescent="0.25">
      <c r="A7" s="37" t="str">
        <f>'Raw Data'!B8</f>
        <v>hsa-miR-191-5p</v>
      </c>
      <c r="B7" s="23" t="s">
        <v>5</v>
      </c>
      <c r="C7" s="35">
        <f>IF(SUM('Raw Data'!C$4:C$98)=0, "", IF(AND(ISNUMBER('Raw Data'!C8),'Raw Data'!C8&lt;$I$1, 'Raw Data'!C8&gt;0),'Raw Data'!C8,$I$1))</f>
        <v>23.6</v>
      </c>
      <c r="D7" s="35" t="str">
        <f>IF(SUM('Raw Data'!D$4:D$98)=0, "", IF(AND(ISNUMBER('Raw Data'!D8),'Raw Data'!D8&lt;$I$1, 'Raw Data'!D8&gt;0),'Raw Data'!D8,$I$1))</f>
        <v/>
      </c>
      <c r="E7" s="35" t="str">
        <f>IF(SUM('Raw Data'!E$4:E$98)=0, "", IF(AND(ISNUMBER('Raw Data'!E8),'Raw Data'!E8&lt;$I$1, 'Raw Data'!E8&gt;0),'Raw Data'!E8,$I$1))</f>
        <v/>
      </c>
      <c r="F7" s="35" t="str">
        <f>IF(SUM('Raw Data'!F$4:F$98)=0, "", IF(AND(ISNUMBER('Raw Data'!F8),'Raw Data'!F8&lt;$I$1, 'Raw Data'!F8&gt;0),'Raw Data'!F8,$I$1))</f>
        <v/>
      </c>
      <c r="G7" s="37" t="str">
        <f t="shared" si="1"/>
        <v>hsa-miR-191-5p</v>
      </c>
      <c r="H7" s="3">
        <v>5</v>
      </c>
      <c r="I7" s="38">
        <f t="shared" si="2"/>
        <v>23.6</v>
      </c>
      <c r="J7" s="38">
        <f t="shared" si="3"/>
        <v>23.25</v>
      </c>
      <c r="K7" s="38">
        <f t="shared" si="4"/>
        <v>23.76</v>
      </c>
      <c r="L7" s="38">
        <f t="shared" si="5"/>
        <v>23.72</v>
      </c>
      <c r="M7" s="38">
        <f t="shared" si="6"/>
        <v>23.23</v>
      </c>
      <c r="N7" s="38">
        <f t="shared" si="7"/>
        <v>23.2</v>
      </c>
      <c r="O7" s="38">
        <f t="shared" si="8"/>
        <v>23.76</v>
      </c>
      <c r="P7" s="38">
        <f t="shared" si="9"/>
        <v>23.92</v>
      </c>
      <c r="R7" s="38">
        <f t="shared" si="10"/>
        <v>0</v>
      </c>
      <c r="S7" s="38">
        <f t="shared" si="0"/>
        <v>0</v>
      </c>
      <c r="T7" s="38">
        <f t="shared" si="0"/>
        <v>0</v>
      </c>
      <c r="U7" s="38">
        <f t="shared" si="0"/>
        <v>0</v>
      </c>
      <c r="V7" s="38">
        <f t="shared" si="0"/>
        <v>0</v>
      </c>
      <c r="W7" s="38">
        <f t="shared" si="0"/>
        <v>0</v>
      </c>
      <c r="X7" s="38">
        <f t="shared" si="0"/>
        <v>0</v>
      </c>
      <c r="Y7" s="38">
        <f t="shared" si="0"/>
        <v>0</v>
      </c>
    </row>
    <row r="8" spans="1:25" ht="11.25" customHeight="1" x14ac:dyDescent="0.25">
      <c r="A8" s="37" t="str">
        <f>'Raw Data'!B9</f>
        <v>SNORD61</v>
      </c>
      <c r="B8" s="23" t="s">
        <v>6</v>
      </c>
      <c r="C8" s="35">
        <f>IF(SUM('Raw Data'!C$4:C$98)=0, "", IF(AND(ISNUMBER('Raw Data'!C9),'Raw Data'!C9&lt;$I$1, 'Raw Data'!C9&gt;0),'Raw Data'!C9,$I$1))</f>
        <v>21.82</v>
      </c>
      <c r="D8" s="35" t="str">
        <f>IF(SUM('Raw Data'!D$4:D$98)=0, "", IF(AND(ISNUMBER('Raw Data'!D9),'Raw Data'!D9&lt;$I$1, 'Raw Data'!D9&gt;0),'Raw Data'!D9,$I$1))</f>
        <v/>
      </c>
      <c r="E8" s="35" t="str">
        <f>IF(SUM('Raw Data'!E$4:E$98)=0, "", IF(AND(ISNUMBER('Raw Data'!E9),'Raw Data'!E9&lt;$I$1, 'Raw Data'!E9&gt;0),'Raw Data'!E9,$I$1))</f>
        <v/>
      </c>
      <c r="F8" s="35" t="str">
        <f>IF(SUM('Raw Data'!F$4:F$98)=0, "", IF(AND(ISNUMBER('Raw Data'!F9),'Raw Data'!F9&lt;$I$1, 'Raw Data'!F9&gt;0),'Raw Data'!F9,$I$1))</f>
        <v/>
      </c>
      <c r="G8" s="37" t="str">
        <f t="shared" si="1"/>
        <v>SNORD61</v>
      </c>
      <c r="H8" s="3">
        <v>6</v>
      </c>
      <c r="I8" s="38">
        <f t="shared" si="2"/>
        <v>21.82</v>
      </c>
      <c r="J8" s="38">
        <f t="shared" si="3"/>
        <v>21.75</v>
      </c>
      <c r="K8" s="38">
        <f t="shared" si="4"/>
        <v>21.75</v>
      </c>
      <c r="L8" s="38">
        <f t="shared" si="5"/>
        <v>21.84</v>
      </c>
      <c r="M8" s="38">
        <f t="shared" si="6"/>
        <v>21.49</v>
      </c>
      <c r="N8" s="38">
        <f t="shared" si="7"/>
        <v>21.72</v>
      </c>
      <c r="O8" s="38">
        <f t="shared" si="8"/>
        <v>21.15</v>
      </c>
      <c r="P8" s="38">
        <f t="shared" si="9"/>
        <v>21.15</v>
      </c>
      <c r="R8" s="38">
        <f t="shared" si="10"/>
        <v>0</v>
      </c>
      <c r="S8" s="38">
        <f t="shared" si="0"/>
        <v>0</v>
      </c>
      <c r="T8" s="38">
        <f t="shared" si="0"/>
        <v>0</v>
      </c>
      <c r="U8" s="38">
        <f t="shared" si="0"/>
        <v>0</v>
      </c>
      <c r="V8" s="38">
        <f t="shared" si="0"/>
        <v>0</v>
      </c>
      <c r="W8" s="38">
        <f t="shared" si="0"/>
        <v>0</v>
      </c>
      <c r="X8" s="38">
        <f t="shared" si="0"/>
        <v>0</v>
      </c>
      <c r="Y8" s="38">
        <f t="shared" si="0"/>
        <v>0</v>
      </c>
    </row>
    <row r="9" spans="1:25" ht="12" customHeight="1" x14ac:dyDescent="0.25">
      <c r="A9" s="37" t="str">
        <f>'Raw Data'!B10</f>
        <v>SNORD95</v>
      </c>
      <c r="B9" s="23" t="s">
        <v>7</v>
      </c>
      <c r="C9" s="35">
        <f>IF(SUM('Raw Data'!C$4:C$98)=0, "", IF(AND(ISNUMBER('Raw Data'!C10),'Raw Data'!C10&lt;$I$1, 'Raw Data'!C10&gt;0),'Raw Data'!C10,$I$1))</f>
        <v>22</v>
      </c>
      <c r="D9" s="35" t="str">
        <f>IF(SUM('Raw Data'!D$4:D$98)=0, "", IF(AND(ISNUMBER('Raw Data'!D10),'Raw Data'!D10&lt;$I$1, 'Raw Data'!D10&gt;0),'Raw Data'!D10,$I$1))</f>
        <v/>
      </c>
      <c r="E9" s="35" t="str">
        <f>IF(SUM('Raw Data'!E$4:E$98)=0, "", IF(AND(ISNUMBER('Raw Data'!E10),'Raw Data'!E10&lt;$I$1, 'Raw Data'!E10&gt;0),'Raw Data'!E10,$I$1))</f>
        <v/>
      </c>
      <c r="F9" s="35" t="str">
        <f>IF(SUM('Raw Data'!F$4:F$98)=0, "", IF(AND(ISNUMBER('Raw Data'!F10),'Raw Data'!F10&lt;$I$1, 'Raw Data'!F10&gt;0),'Raw Data'!F10,$I$1))</f>
        <v/>
      </c>
      <c r="G9" s="37" t="str">
        <f t="shared" si="1"/>
        <v>SNORD95</v>
      </c>
      <c r="H9" s="3">
        <v>7</v>
      </c>
      <c r="I9" s="38">
        <f t="shared" si="2"/>
        <v>22</v>
      </c>
      <c r="J9" s="38">
        <f t="shared" si="3"/>
        <v>22.45</v>
      </c>
      <c r="K9" s="38">
        <f t="shared" si="4"/>
        <v>22.15</v>
      </c>
      <c r="L9" s="38">
        <f t="shared" si="5"/>
        <v>22.43</v>
      </c>
      <c r="M9" s="38">
        <f t="shared" si="6"/>
        <v>22.56</v>
      </c>
      <c r="N9" s="38">
        <f t="shared" si="7"/>
        <v>22.96</v>
      </c>
      <c r="O9" s="38">
        <f t="shared" si="8"/>
        <v>22.18</v>
      </c>
      <c r="P9" s="38">
        <f t="shared" si="9"/>
        <v>22.55</v>
      </c>
      <c r="R9" s="38">
        <f t="shared" si="10"/>
        <v>0</v>
      </c>
      <c r="S9" s="38">
        <f t="shared" si="0"/>
        <v>0</v>
      </c>
      <c r="T9" s="38">
        <f t="shared" si="0"/>
        <v>0</v>
      </c>
      <c r="U9" s="38">
        <f t="shared" si="0"/>
        <v>0</v>
      </c>
      <c r="V9" s="38">
        <f t="shared" si="0"/>
        <v>0</v>
      </c>
      <c r="W9" s="38">
        <f t="shared" si="0"/>
        <v>0</v>
      </c>
      <c r="X9" s="38">
        <f t="shared" si="0"/>
        <v>0</v>
      </c>
      <c r="Y9" s="38">
        <f t="shared" si="0"/>
        <v>0</v>
      </c>
    </row>
    <row r="10" spans="1:25" ht="12" customHeight="1" x14ac:dyDescent="0.25">
      <c r="A10" s="37" t="str">
        <f>'Raw Data'!B11</f>
        <v>SNORD96A</v>
      </c>
      <c r="B10" s="23" t="s">
        <v>8</v>
      </c>
      <c r="C10" s="35">
        <f>IF(SUM('Raw Data'!C$4:C$98)=0, "", IF(AND(ISNUMBER('Raw Data'!C11),'Raw Data'!C11&lt;$I$1, 'Raw Data'!C11&gt;0),'Raw Data'!C11,$I$1))</f>
        <v>23.84</v>
      </c>
      <c r="D10" s="35" t="str">
        <f>IF(SUM('Raw Data'!D$4:D$98)=0, "", IF(AND(ISNUMBER('Raw Data'!D11),'Raw Data'!D11&lt;$I$1, 'Raw Data'!D11&gt;0),'Raw Data'!D11,$I$1))</f>
        <v/>
      </c>
      <c r="E10" s="35" t="str">
        <f>IF(SUM('Raw Data'!E$4:E$98)=0, "", IF(AND(ISNUMBER('Raw Data'!E11),'Raw Data'!E11&lt;$I$1, 'Raw Data'!E11&gt;0),'Raw Data'!E11,$I$1))</f>
        <v/>
      </c>
      <c r="F10" s="35" t="str">
        <f>IF(SUM('Raw Data'!F$4:F$98)=0, "", IF(AND(ISNUMBER('Raw Data'!F11),'Raw Data'!F11&lt;$I$1, 'Raw Data'!F11&gt;0),'Raw Data'!F11,$I$1))</f>
        <v/>
      </c>
      <c r="G10" s="37" t="str">
        <f t="shared" si="1"/>
        <v>SNORD96A</v>
      </c>
      <c r="H10" s="3">
        <v>8</v>
      </c>
      <c r="I10" s="38">
        <f t="shared" si="2"/>
        <v>23.84</v>
      </c>
      <c r="J10" s="38">
        <f t="shared" si="3"/>
        <v>23.92</v>
      </c>
      <c r="K10" s="38">
        <f t="shared" si="4"/>
        <v>23.29</v>
      </c>
      <c r="L10" s="38">
        <f t="shared" si="5"/>
        <v>23.14</v>
      </c>
      <c r="M10" s="38">
        <f t="shared" si="6"/>
        <v>23.87</v>
      </c>
      <c r="N10" s="38">
        <f t="shared" si="7"/>
        <v>23.76</v>
      </c>
      <c r="O10" s="38">
        <f t="shared" si="8"/>
        <v>23.37</v>
      </c>
      <c r="P10" s="38">
        <f t="shared" si="9"/>
        <v>23.32</v>
      </c>
      <c r="R10" s="38">
        <f t="shared" si="10"/>
        <v>0</v>
      </c>
      <c r="S10" s="38">
        <f t="shared" si="0"/>
        <v>0</v>
      </c>
      <c r="T10" s="38">
        <f t="shared" si="0"/>
        <v>0</v>
      </c>
      <c r="U10" s="38">
        <f t="shared" si="0"/>
        <v>0</v>
      </c>
      <c r="V10" s="38">
        <f t="shared" si="0"/>
        <v>0</v>
      </c>
      <c r="W10" s="38">
        <f t="shared" si="0"/>
        <v>0</v>
      </c>
      <c r="X10" s="38">
        <f t="shared" si="0"/>
        <v>0</v>
      </c>
      <c r="Y10" s="38">
        <f t="shared" si="0"/>
        <v>0</v>
      </c>
    </row>
    <row r="11" spans="1:25" ht="12" customHeight="1" x14ac:dyDescent="0.25">
      <c r="A11" s="37" t="str">
        <f>'Raw Data'!B12</f>
        <v>miRTC</v>
      </c>
      <c r="B11" s="23" t="s">
        <v>9</v>
      </c>
      <c r="C11" s="35">
        <f>IF(SUM('Raw Data'!C$4:C$98)=0, "", IF(AND(ISNUMBER('Raw Data'!C12),'Raw Data'!C12&lt;$I$1, 'Raw Data'!C12&gt;0),'Raw Data'!C12,$I$1))</f>
        <v>19.18</v>
      </c>
      <c r="D11" s="35" t="str">
        <f>IF(SUM('Raw Data'!D$4:D$98)=0, "", IF(AND(ISNUMBER('Raw Data'!D12),'Raw Data'!D12&lt;$I$1, 'Raw Data'!D12&gt;0),'Raw Data'!D12,$I$1))</f>
        <v/>
      </c>
      <c r="E11" s="35" t="str">
        <f>IF(SUM('Raw Data'!E$4:E$98)=0, "", IF(AND(ISNUMBER('Raw Data'!E12),'Raw Data'!E12&lt;$I$1, 'Raw Data'!E12&gt;0),'Raw Data'!E12,$I$1))</f>
        <v/>
      </c>
      <c r="F11" s="35" t="str">
        <f>IF(SUM('Raw Data'!F$4:F$98)=0, "", IF(AND(ISNUMBER('Raw Data'!F12),'Raw Data'!F12&lt;$I$1, 'Raw Data'!F12&gt;0),'Raw Data'!F12,$I$1))</f>
        <v/>
      </c>
      <c r="G11" s="37" t="str">
        <f t="shared" si="1"/>
        <v>miRTC</v>
      </c>
      <c r="H11" s="3">
        <v>9</v>
      </c>
      <c r="I11" s="38">
        <f t="shared" si="2"/>
        <v>19.18</v>
      </c>
      <c r="J11" s="38">
        <f t="shared" si="3"/>
        <v>19.8</v>
      </c>
      <c r="K11" s="38">
        <f t="shared" si="4"/>
        <v>19.47</v>
      </c>
      <c r="L11" s="38">
        <f t="shared" si="5"/>
        <v>19.32</v>
      </c>
      <c r="M11" s="38">
        <f t="shared" si="6"/>
        <v>19.5</v>
      </c>
      <c r="N11" s="38">
        <f t="shared" si="7"/>
        <v>19.62</v>
      </c>
      <c r="O11" s="38">
        <f t="shared" si="8"/>
        <v>19.8</v>
      </c>
      <c r="P11" s="38">
        <f t="shared" si="9"/>
        <v>19.649999999999999</v>
      </c>
      <c r="R11" s="38">
        <f t="shared" si="10"/>
        <v>0</v>
      </c>
      <c r="S11" s="38">
        <f t="shared" si="0"/>
        <v>0</v>
      </c>
      <c r="T11" s="38">
        <f t="shared" si="0"/>
        <v>0</v>
      </c>
      <c r="U11" s="38">
        <f t="shared" si="0"/>
        <v>0</v>
      </c>
      <c r="V11" s="38">
        <f t="shared" si="0"/>
        <v>0</v>
      </c>
      <c r="W11" s="38">
        <f t="shared" si="0"/>
        <v>0</v>
      </c>
      <c r="X11" s="38">
        <f t="shared" si="0"/>
        <v>0</v>
      </c>
      <c r="Y11" s="38">
        <f t="shared" si="0"/>
        <v>0</v>
      </c>
    </row>
    <row r="12" spans="1:25" ht="12" customHeight="1" x14ac:dyDescent="0.25">
      <c r="A12" s="37" t="str">
        <f>'Raw Data'!B13</f>
        <v>miRTC</v>
      </c>
      <c r="B12" s="23" t="s">
        <v>10</v>
      </c>
      <c r="C12" s="35">
        <f>IF(SUM('Raw Data'!C$4:C$98)=0, "", IF(AND(ISNUMBER('Raw Data'!C13),'Raw Data'!C13&lt;$I$1, 'Raw Data'!C13&gt;0),'Raw Data'!C13,$I$1))</f>
        <v>19.05</v>
      </c>
      <c r="D12" s="35" t="str">
        <f>IF(SUM('Raw Data'!D$4:D$98)=0, "", IF(AND(ISNUMBER('Raw Data'!D13),'Raw Data'!D13&lt;$I$1, 'Raw Data'!D13&gt;0),'Raw Data'!D13,$I$1))</f>
        <v/>
      </c>
      <c r="E12" s="35" t="str">
        <f>IF(SUM('Raw Data'!E$4:E$98)=0, "", IF(AND(ISNUMBER('Raw Data'!E13),'Raw Data'!E13&lt;$I$1, 'Raw Data'!E13&gt;0),'Raw Data'!E13,$I$1))</f>
        <v/>
      </c>
      <c r="F12" s="35" t="str">
        <f>IF(SUM('Raw Data'!F$4:F$98)=0, "", IF(AND(ISNUMBER('Raw Data'!F13),'Raw Data'!F13&lt;$I$1, 'Raw Data'!F13&gt;0),'Raw Data'!F13,$I$1))</f>
        <v/>
      </c>
      <c r="G12" s="37" t="str">
        <f t="shared" si="1"/>
        <v>miRTC</v>
      </c>
      <c r="H12" s="3">
        <v>10</v>
      </c>
      <c r="I12" s="38">
        <f t="shared" si="2"/>
        <v>19.05</v>
      </c>
      <c r="J12" s="38">
        <f t="shared" si="3"/>
        <v>19.989999999999998</v>
      </c>
      <c r="K12" s="38">
        <f t="shared" si="4"/>
        <v>19.29</v>
      </c>
      <c r="L12" s="38">
        <f t="shared" si="5"/>
        <v>19.54</v>
      </c>
      <c r="M12" s="38">
        <f t="shared" si="6"/>
        <v>19.09</v>
      </c>
      <c r="N12" s="38">
        <f t="shared" si="7"/>
        <v>19.87</v>
      </c>
      <c r="O12" s="38">
        <f t="shared" si="8"/>
        <v>19.28</v>
      </c>
      <c r="P12" s="38">
        <f t="shared" si="9"/>
        <v>19.82</v>
      </c>
      <c r="R12" s="38">
        <f t="shared" si="10"/>
        <v>0</v>
      </c>
      <c r="S12" s="38">
        <f t="shared" si="0"/>
        <v>0</v>
      </c>
      <c r="T12" s="38">
        <f t="shared" si="0"/>
        <v>0</v>
      </c>
      <c r="U12" s="38">
        <f t="shared" si="0"/>
        <v>0</v>
      </c>
      <c r="V12" s="38">
        <f t="shared" si="0"/>
        <v>0</v>
      </c>
      <c r="W12" s="38">
        <f t="shared" si="0"/>
        <v>0</v>
      </c>
      <c r="X12" s="38">
        <f t="shared" si="0"/>
        <v>0</v>
      </c>
      <c r="Y12" s="38">
        <f t="shared" si="0"/>
        <v>0</v>
      </c>
    </row>
    <row r="13" spans="1:25" ht="12" customHeight="1" x14ac:dyDescent="0.25">
      <c r="A13" s="37" t="str">
        <f>'Raw Data'!B14</f>
        <v>PPC</v>
      </c>
      <c r="B13" s="23" t="s">
        <v>11</v>
      </c>
      <c r="C13" s="35">
        <f>IF(SUM('Raw Data'!C$4:C$98)=0, "", IF(AND(ISNUMBER('Raw Data'!C14),'Raw Data'!C14&lt;$I$1, 'Raw Data'!C14&gt;0),'Raw Data'!C14,$I$1))</f>
        <v>21.03</v>
      </c>
      <c r="D13" s="35" t="str">
        <f>IF(SUM('Raw Data'!D$4:D$98)=0, "", IF(AND(ISNUMBER('Raw Data'!D14),'Raw Data'!D14&lt;$I$1, 'Raw Data'!D14&gt;0),'Raw Data'!D14,$I$1))</f>
        <v/>
      </c>
      <c r="E13" s="35" t="str">
        <f>IF(SUM('Raw Data'!E$4:E$98)=0, "", IF(AND(ISNUMBER('Raw Data'!E14),'Raw Data'!E14&lt;$I$1, 'Raw Data'!E14&gt;0),'Raw Data'!E14,$I$1))</f>
        <v/>
      </c>
      <c r="F13" s="35" t="str">
        <f>IF(SUM('Raw Data'!F$4:F$98)=0, "", IF(AND(ISNUMBER('Raw Data'!F14),'Raw Data'!F14&lt;$I$1, 'Raw Data'!F14&gt;0),'Raw Data'!F14,$I$1))</f>
        <v/>
      </c>
      <c r="G13" s="37" t="str">
        <f t="shared" si="1"/>
        <v>PPC</v>
      </c>
      <c r="H13" s="3">
        <v>11</v>
      </c>
      <c r="I13" s="38">
        <f t="shared" si="2"/>
        <v>21.03</v>
      </c>
      <c r="J13" s="38">
        <f t="shared" si="3"/>
        <v>21.85</v>
      </c>
      <c r="K13" s="38">
        <f t="shared" si="4"/>
        <v>21.67</v>
      </c>
      <c r="L13" s="38">
        <f t="shared" si="5"/>
        <v>21.18</v>
      </c>
      <c r="M13" s="38">
        <f t="shared" si="6"/>
        <v>21.09</v>
      </c>
      <c r="N13" s="38">
        <f t="shared" si="7"/>
        <v>21.79</v>
      </c>
      <c r="O13" s="38">
        <f t="shared" si="8"/>
        <v>21.58</v>
      </c>
      <c r="P13" s="38">
        <f t="shared" si="9"/>
        <v>21.97</v>
      </c>
      <c r="R13" s="38">
        <f t="shared" si="10"/>
        <v>0</v>
      </c>
      <c r="S13" s="38">
        <f t="shared" si="0"/>
        <v>0</v>
      </c>
      <c r="T13" s="38">
        <f t="shared" si="0"/>
        <v>0</v>
      </c>
      <c r="U13" s="38">
        <f t="shared" si="0"/>
        <v>0</v>
      </c>
      <c r="V13" s="38">
        <f t="shared" si="0"/>
        <v>0</v>
      </c>
      <c r="W13" s="38">
        <f t="shared" si="0"/>
        <v>0</v>
      </c>
      <c r="X13" s="38">
        <f t="shared" si="0"/>
        <v>0</v>
      </c>
      <c r="Y13" s="38">
        <f t="shared" si="0"/>
        <v>0</v>
      </c>
    </row>
    <row r="14" spans="1:25" ht="12" customHeight="1" x14ac:dyDescent="0.25">
      <c r="A14" s="37" t="str">
        <f>'Raw Data'!B15</f>
        <v>PPC</v>
      </c>
      <c r="B14" s="23" t="s">
        <v>12</v>
      </c>
      <c r="C14" s="35">
        <f>IF(SUM('Raw Data'!C$4:C$98)=0, "", IF(AND(ISNUMBER('Raw Data'!C15),'Raw Data'!C15&lt;$I$1, 'Raw Data'!C15&gt;0),'Raw Data'!C15,$I$1))</f>
        <v>21.94</v>
      </c>
      <c r="D14" s="35" t="str">
        <f>IF(SUM('Raw Data'!D$4:D$98)=0, "", IF(AND(ISNUMBER('Raw Data'!D15),'Raw Data'!D15&lt;$I$1, 'Raw Data'!D15&gt;0),'Raw Data'!D15,$I$1))</f>
        <v/>
      </c>
      <c r="E14" s="35" t="str">
        <f>IF(SUM('Raw Data'!E$4:E$98)=0, "", IF(AND(ISNUMBER('Raw Data'!E15),'Raw Data'!E15&lt;$I$1, 'Raw Data'!E15&gt;0),'Raw Data'!E15,$I$1))</f>
        <v/>
      </c>
      <c r="F14" s="35" t="str">
        <f>IF(SUM('Raw Data'!F$4:F$98)=0, "", IF(AND(ISNUMBER('Raw Data'!F15),'Raw Data'!F15&lt;$I$1, 'Raw Data'!F15&gt;0),'Raw Data'!F15,$I$1))</f>
        <v/>
      </c>
      <c r="G14" s="37" t="str">
        <f t="shared" si="1"/>
        <v>PPC</v>
      </c>
      <c r="H14" s="3">
        <v>12</v>
      </c>
      <c r="I14" s="38">
        <f t="shared" si="2"/>
        <v>21.94</v>
      </c>
      <c r="J14" s="38">
        <f t="shared" si="3"/>
        <v>21.39</v>
      </c>
      <c r="K14" s="38">
        <f t="shared" si="4"/>
        <v>21.64</v>
      </c>
      <c r="L14" s="38">
        <f t="shared" si="5"/>
        <v>21.79</v>
      </c>
      <c r="M14" s="38">
        <f t="shared" si="6"/>
        <v>21.44</v>
      </c>
      <c r="N14" s="38">
        <f t="shared" si="7"/>
        <v>21.23</v>
      </c>
      <c r="O14" s="38">
        <f t="shared" si="8"/>
        <v>21.62</v>
      </c>
      <c r="P14" s="38">
        <f t="shared" si="9"/>
        <v>21.82</v>
      </c>
      <c r="R14" s="38">
        <f t="shared" si="10"/>
        <v>0</v>
      </c>
      <c r="S14" s="38">
        <f t="shared" si="0"/>
        <v>0</v>
      </c>
      <c r="T14" s="38">
        <f t="shared" si="0"/>
        <v>0</v>
      </c>
      <c r="U14" s="38">
        <f t="shared" si="0"/>
        <v>0</v>
      </c>
      <c r="V14" s="38">
        <f t="shared" si="0"/>
        <v>0</v>
      </c>
      <c r="W14" s="38">
        <f t="shared" si="0"/>
        <v>0</v>
      </c>
      <c r="X14" s="38">
        <f t="shared" si="0"/>
        <v>0</v>
      </c>
      <c r="Y14" s="38">
        <f t="shared" si="0"/>
        <v>0</v>
      </c>
    </row>
    <row r="15" spans="1:25" ht="12" customHeight="1" x14ac:dyDescent="0.25">
      <c r="A15" s="37" t="str">
        <f>'Raw Data'!B16</f>
        <v>cel-miR-39-3p</v>
      </c>
      <c r="B15" s="23" t="s">
        <v>13</v>
      </c>
      <c r="C15" s="35">
        <f>IF(SUM('Raw Data'!C$4:C$98)=0, "", IF(AND(ISNUMBER('Raw Data'!C16),'Raw Data'!C16&lt;$I$1, 'Raw Data'!C16&gt;0),'Raw Data'!C16,$I$1))</f>
        <v>19.23</v>
      </c>
      <c r="D15" s="35" t="str">
        <f>IF(SUM('Raw Data'!D$4:D$98)=0, "", IF(AND(ISNUMBER('Raw Data'!D16),'Raw Data'!D16&lt;$I$1, 'Raw Data'!D16&gt;0),'Raw Data'!D16,$I$1))</f>
        <v/>
      </c>
      <c r="E15" s="35" t="str">
        <f>IF(SUM('Raw Data'!E$4:E$98)=0, "", IF(AND(ISNUMBER('Raw Data'!E16),'Raw Data'!E16&lt;$I$1, 'Raw Data'!E16&gt;0),'Raw Data'!E16,$I$1))</f>
        <v/>
      </c>
      <c r="F15" s="35" t="str">
        <f>IF(SUM('Raw Data'!F$4:F$98)=0, "", IF(AND(ISNUMBER('Raw Data'!F16),'Raw Data'!F16&lt;$I$1, 'Raw Data'!F16&gt;0),'Raw Data'!F16,$I$1))</f>
        <v/>
      </c>
      <c r="I15" s="17"/>
      <c r="J15" s="17"/>
      <c r="K15" s="17"/>
      <c r="L15" s="17"/>
      <c r="M15" s="17"/>
      <c r="N15" s="17"/>
      <c r="O15" s="17"/>
      <c r="P15" s="17"/>
    </row>
    <row r="16" spans="1:25" ht="12" customHeight="1" x14ac:dyDescent="0.25">
      <c r="A16" s="37" t="str">
        <f>'Raw Data'!B17</f>
        <v>cel-miR-39-3p</v>
      </c>
      <c r="B16" s="23" t="s">
        <v>14</v>
      </c>
      <c r="C16" s="35">
        <f>IF(SUM('Raw Data'!C$4:C$98)=0, "", IF(AND(ISNUMBER('Raw Data'!C17),'Raw Data'!C17&lt;$I$1, 'Raw Data'!C17&gt;0),'Raw Data'!C17,$I$1))</f>
        <v>19.47</v>
      </c>
      <c r="D16" s="35" t="str">
        <f>IF(SUM('Raw Data'!D$4:D$98)=0, "", IF(AND(ISNUMBER('Raw Data'!D17),'Raw Data'!D17&lt;$I$1, 'Raw Data'!D17&gt;0),'Raw Data'!D17,$I$1))</f>
        <v/>
      </c>
      <c r="E16" s="35" t="str">
        <f>IF(SUM('Raw Data'!E$4:E$98)=0, "", IF(AND(ISNUMBER('Raw Data'!E17),'Raw Data'!E17&lt;$I$1, 'Raw Data'!E17&gt;0),'Raw Data'!E17,$I$1))</f>
        <v/>
      </c>
      <c r="F16" s="35" t="str">
        <f>IF(SUM('Raw Data'!F$4:F$98)=0, "", IF(AND(ISNUMBER('Raw Data'!F17),'Raw Data'!F17&lt;$I$1, 'Raw Data'!F17&gt;0),'Raw Data'!F17,$I$1))</f>
        <v/>
      </c>
      <c r="G16" s="109" t="s">
        <v>155</v>
      </c>
      <c r="H16" s="105"/>
      <c r="I16" s="15">
        <v>1</v>
      </c>
      <c r="J16" s="15">
        <v>2</v>
      </c>
      <c r="K16" s="15">
        <v>3</v>
      </c>
      <c r="L16" s="15">
        <v>4</v>
      </c>
      <c r="M16" s="15">
        <v>5</v>
      </c>
      <c r="N16" s="15">
        <v>6</v>
      </c>
      <c r="O16" s="15">
        <v>7</v>
      </c>
      <c r="P16" s="15">
        <v>8</v>
      </c>
    </row>
    <row r="17" spans="1:16" ht="12" customHeight="1" x14ac:dyDescent="0.25">
      <c r="A17" s="37" t="str">
        <f>'Raw Data'!B18</f>
        <v>hsa-miR-16-5p</v>
      </c>
      <c r="B17" s="23" t="s">
        <v>15</v>
      </c>
      <c r="C17" s="35">
        <f>IF(SUM('Raw Data'!C$4:C$98)=0, "", IF(AND(ISNUMBER('Raw Data'!C18),'Raw Data'!C18&lt;$I$1, 'Raw Data'!C18&gt;0),'Raw Data'!C18,$I$1))</f>
        <v>21.43</v>
      </c>
      <c r="D17" s="35" t="str">
        <f>IF(SUM('Raw Data'!D$4:D$98)=0, "", IF(AND(ISNUMBER('Raw Data'!D18),'Raw Data'!D18&lt;$I$1, 'Raw Data'!D18&gt;0),'Raw Data'!D18,$I$1))</f>
        <v/>
      </c>
      <c r="E17" s="35" t="str">
        <f>IF(SUM('Raw Data'!E$4:E$98)=0, "", IF(AND(ISNUMBER('Raw Data'!E18),'Raw Data'!E18&lt;$I$1, 'Raw Data'!E18&gt;0),'Raw Data'!E18,$I$1))</f>
        <v/>
      </c>
      <c r="F17" s="35" t="str">
        <f>IF(SUM('Raw Data'!F$4:F$98)=0, "", IF(AND(ISNUMBER('Raw Data'!F18),'Raw Data'!F18&lt;$I$1, 'Raw Data'!F18&gt;0),'Raw Data'!F18,$I$1))</f>
        <v/>
      </c>
      <c r="G17" s="37" t="str">
        <f>A3</f>
        <v>cel-miR-39-3p</v>
      </c>
      <c r="H17" s="3">
        <v>1</v>
      </c>
      <c r="I17" s="38" t="str">
        <f>D3</f>
        <v/>
      </c>
      <c r="J17" s="38" t="str">
        <f>D15</f>
        <v/>
      </c>
      <c r="K17" s="38" t="str">
        <f>D27</f>
        <v/>
      </c>
      <c r="L17" s="38" t="str">
        <f>D39</f>
        <v/>
      </c>
      <c r="M17" s="38" t="str">
        <f>D51</f>
        <v/>
      </c>
      <c r="N17" s="38" t="str">
        <f>D63</f>
        <v/>
      </c>
      <c r="O17" s="38" t="str">
        <f>D75</f>
        <v/>
      </c>
      <c r="P17" s="38" t="str">
        <f>D87</f>
        <v/>
      </c>
    </row>
    <row r="18" spans="1:16" ht="12" customHeight="1" x14ac:dyDescent="0.25">
      <c r="A18" s="37" t="str">
        <f>'Raw Data'!B19</f>
        <v>hsa-miR-21-5p</v>
      </c>
      <c r="B18" s="23" t="s">
        <v>16</v>
      </c>
      <c r="C18" s="35">
        <f>IF(SUM('Raw Data'!C$4:C$98)=0, "", IF(AND(ISNUMBER('Raw Data'!C19),'Raw Data'!C19&lt;$I$1, 'Raw Data'!C19&gt;0),'Raw Data'!C19,$I$1))</f>
        <v>22.75</v>
      </c>
      <c r="D18" s="35" t="str">
        <f>IF(SUM('Raw Data'!D$4:D$98)=0, "", IF(AND(ISNUMBER('Raw Data'!D19),'Raw Data'!D19&lt;$I$1, 'Raw Data'!D19&gt;0),'Raw Data'!D19,$I$1))</f>
        <v/>
      </c>
      <c r="E18" s="35" t="str">
        <f>IF(SUM('Raw Data'!E$4:E$98)=0, "", IF(AND(ISNUMBER('Raw Data'!E19),'Raw Data'!E19&lt;$I$1, 'Raw Data'!E19&gt;0),'Raw Data'!E19,$I$1))</f>
        <v/>
      </c>
      <c r="F18" s="35" t="str">
        <f>IF(SUM('Raw Data'!F$4:F$98)=0, "", IF(AND(ISNUMBER('Raw Data'!F19),'Raw Data'!F19&lt;$I$1, 'Raw Data'!F19&gt;0),'Raw Data'!F19,$I$1))</f>
        <v/>
      </c>
      <c r="G18" s="37" t="str">
        <f t="shared" ref="G18:G28" si="11">A4</f>
        <v>cel-miR-39-3p</v>
      </c>
      <c r="H18" s="3">
        <v>2</v>
      </c>
      <c r="I18" s="38" t="str">
        <f t="shared" ref="I18:I28" si="12">D4</f>
        <v/>
      </c>
      <c r="J18" s="38" t="str">
        <f t="shared" ref="J18:J28" si="13">D16</f>
        <v/>
      </c>
      <c r="K18" s="38" t="str">
        <f t="shared" ref="K18:K28" si="14">D28</f>
        <v/>
      </c>
      <c r="L18" s="38" t="str">
        <f t="shared" ref="L18:L28" si="15">D40</f>
        <v/>
      </c>
      <c r="M18" s="38" t="str">
        <f t="shared" ref="M18:M28" si="16">D52</f>
        <v/>
      </c>
      <c r="N18" s="38" t="str">
        <f t="shared" ref="N18:N28" si="17">D64</f>
        <v/>
      </c>
      <c r="O18" s="38" t="str">
        <f t="shared" ref="O18:O28" si="18">D76</f>
        <v/>
      </c>
      <c r="P18" s="38" t="str">
        <f t="shared" ref="P18:P28" si="19">D88</f>
        <v/>
      </c>
    </row>
    <row r="19" spans="1:16" ht="12" customHeight="1" x14ac:dyDescent="0.25">
      <c r="A19" s="37" t="str">
        <f>'Raw Data'!B20</f>
        <v>hsa-miR-191-5p</v>
      </c>
      <c r="B19" s="23" t="s">
        <v>17</v>
      </c>
      <c r="C19" s="35">
        <f>IF(SUM('Raw Data'!C$4:C$98)=0, "", IF(AND(ISNUMBER('Raw Data'!C20),'Raw Data'!C20&lt;$I$1, 'Raw Data'!C20&gt;0),'Raw Data'!C20,$I$1))</f>
        <v>23.25</v>
      </c>
      <c r="D19" s="35" t="str">
        <f>IF(SUM('Raw Data'!D$4:D$98)=0, "", IF(AND(ISNUMBER('Raw Data'!D20),'Raw Data'!D20&lt;$I$1, 'Raw Data'!D20&gt;0),'Raw Data'!D20,$I$1))</f>
        <v/>
      </c>
      <c r="E19" s="35" t="str">
        <f>IF(SUM('Raw Data'!E$4:E$98)=0, "", IF(AND(ISNUMBER('Raw Data'!E20),'Raw Data'!E20&lt;$I$1, 'Raw Data'!E20&gt;0),'Raw Data'!E20,$I$1))</f>
        <v/>
      </c>
      <c r="F19" s="35" t="str">
        <f>IF(SUM('Raw Data'!F$4:F$98)=0, "", IF(AND(ISNUMBER('Raw Data'!F20),'Raw Data'!F20&lt;$I$1, 'Raw Data'!F20&gt;0),'Raw Data'!F20,$I$1))</f>
        <v/>
      </c>
      <c r="G19" s="37" t="str">
        <f t="shared" si="11"/>
        <v>hsa-miR-16-5p</v>
      </c>
      <c r="H19" s="3">
        <v>3</v>
      </c>
      <c r="I19" s="38" t="str">
        <f t="shared" si="12"/>
        <v/>
      </c>
      <c r="J19" s="38" t="str">
        <f t="shared" si="13"/>
        <v/>
      </c>
      <c r="K19" s="38" t="str">
        <f t="shared" si="14"/>
        <v/>
      </c>
      <c r="L19" s="38" t="str">
        <f t="shared" si="15"/>
        <v/>
      </c>
      <c r="M19" s="38" t="str">
        <f t="shared" si="16"/>
        <v/>
      </c>
      <c r="N19" s="38" t="str">
        <f t="shared" si="17"/>
        <v/>
      </c>
      <c r="O19" s="38" t="str">
        <f t="shared" si="18"/>
        <v/>
      </c>
      <c r="P19" s="38" t="str">
        <f t="shared" si="19"/>
        <v/>
      </c>
    </row>
    <row r="20" spans="1:16" ht="12" customHeight="1" x14ac:dyDescent="0.25">
      <c r="A20" s="37" t="str">
        <f>'Raw Data'!B21</f>
        <v>SNORD61</v>
      </c>
      <c r="B20" s="23" t="s">
        <v>18</v>
      </c>
      <c r="C20" s="35">
        <f>IF(SUM('Raw Data'!C$4:C$98)=0, "", IF(AND(ISNUMBER('Raw Data'!C21),'Raw Data'!C21&lt;$I$1, 'Raw Data'!C21&gt;0),'Raw Data'!C21,$I$1))</f>
        <v>21.75</v>
      </c>
      <c r="D20" s="35" t="str">
        <f>IF(SUM('Raw Data'!D$4:D$98)=0, "", IF(AND(ISNUMBER('Raw Data'!D21),'Raw Data'!D21&lt;$I$1, 'Raw Data'!D21&gt;0),'Raw Data'!D21,$I$1))</f>
        <v/>
      </c>
      <c r="E20" s="35" t="str">
        <f>IF(SUM('Raw Data'!E$4:E$98)=0, "", IF(AND(ISNUMBER('Raw Data'!E21),'Raw Data'!E21&lt;$I$1, 'Raw Data'!E21&gt;0),'Raw Data'!E21,$I$1))</f>
        <v/>
      </c>
      <c r="F20" s="35" t="str">
        <f>IF(SUM('Raw Data'!F$4:F$98)=0, "", IF(AND(ISNUMBER('Raw Data'!F21),'Raw Data'!F21&lt;$I$1, 'Raw Data'!F21&gt;0),'Raw Data'!F21,$I$1))</f>
        <v/>
      </c>
      <c r="G20" s="37" t="str">
        <f t="shared" si="11"/>
        <v>hsa-miR-21-5p</v>
      </c>
      <c r="H20" s="3">
        <v>4</v>
      </c>
      <c r="I20" s="38" t="str">
        <f t="shared" si="12"/>
        <v/>
      </c>
      <c r="J20" s="38" t="str">
        <f t="shared" si="13"/>
        <v/>
      </c>
      <c r="K20" s="38" t="str">
        <f t="shared" si="14"/>
        <v/>
      </c>
      <c r="L20" s="38" t="str">
        <f t="shared" si="15"/>
        <v/>
      </c>
      <c r="M20" s="38" t="str">
        <f t="shared" si="16"/>
        <v/>
      </c>
      <c r="N20" s="38" t="str">
        <f t="shared" si="17"/>
        <v/>
      </c>
      <c r="O20" s="38" t="str">
        <f t="shared" si="18"/>
        <v/>
      </c>
      <c r="P20" s="38" t="str">
        <f t="shared" si="19"/>
        <v/>
      </c>
    </row>
    <row r="21" spans="1:16" ht="12" customHeight="1" x14ac:dyDescent="0.25">
      <c r="A21" s="37" t="str">
        <f>'Raw Data'!B22</f>
        <v>SNORD95</v>
      </c>
      <c r="B21" s="23" t="s">
        <v>19</v>
      </c>
      <c r="C21" s="35">
        <f>IF(SUM('Raw Data'!C$4:C$98)=0, "", IF(AND(ISNUMBER('Raw Data'!C22),'Raw Data'!C22&lt;$I$1, 'Raw Data'!C22&gt;0),'Raw Data'!C22,$I$1))</f>
        <v>22.45</v>
      </c>
      <c r="D21" s="35" t="str">
        <f>IF(SUM('Raw Data'!D$4:D$98)=0, "", IF(AND(ISNUMBER('Raw Data'!D22),'Raw Data'!D22&lt;$I$1, 'Raw Data'!D22&gt;0),'Raw Data'!D22,$I$1))</f>
        <v/>
      </c>
      <c r="E21" s="35" t="str">
        <f>IF(SUM('Raw Data'!E$4:E$98)=0, "", IF(AND(ISNUMBER('Raw Data'!E22),'Raw Data'!E22&lt;$I$1, 'Raw Data'!E22&gt;0),'Raw Data'!E22,$I$1))</f>
        <v/>
      </c>
      <c r="F21" s="35" t="str">
        <f>IF(SUM('Raw Data'!F$4:F$98)=0, "", IF(AND(ISNUMBER('Raw Data'!F22),'Raw Data'!F22&lt;$I$1, 'Raw Data'!F22&gt;0),'Raw Data'!F22,$I$1))</f>
        <v/>
      </c>
      <c r="G21" s="37" t="str">
        <f t="shared" si="11"/>
        <v>hsa-miR-191-5p</v>
      </c>
      <c r="H21" s="3">
        <v>5</v>
      </c>
      <c r="I21" s="38" t="str">
        <f t="shared" si="12"/>
        <v/>
      </c>
      <c r="J21" s="38" t="str">
        <f t="shared" si="13"/>
        <v/>
      </c>
      <c r="K21" s="38" t="str">
        <f t="shared" si="14"/>
        <v/>
      </c>
      <c r="L21" s="38" t="str">
        <f t="shared" si="15"/>
        <v/>
      </c>
      <c r="M21" s="38" t="str">
        <f t="shared" si="16"/>
        <v/>
      </c>
      <c r="N21" s="38" t="str">
        <f t="shared" si="17"/>
        <v/>
      </c>
      <c r="O21" s="38" t="str">
        <f t="shared" si="18"/>
        <v/>
      </c>
      <c r="P21" s="38" t="str">
        <f t="shared" si="19"/>
        <v/>
      </c>
    </row>
    <row r="22" spans="1:16" ht="12" customHeight="1" x14ac:dyDescent="0.25">
      <c r="A22" s="37" t="str">
        <f>'Raw Data'!B23</f>
        <v>SNORD96A</v>
      </c>
      <c r="B22" s="23" t="s">
        <v>20</v>
      </c>
      <c r="C22" s="35">
        <f>IF(SUM('Raw Data'!C$4:C$98)=0, "", IF(AND(ISNUMBER('Raw Data'!C23),'Raw Data'!C23&lt;$I$1, 'Raw Data'!C23&gt;0),'Raw Data'!C23,$I$1))</f>
        <v>23.92</v>
      </c>
      <c r="D22" s="35" t="str">
        <f>IF(SUM('Raw Data'!D$4:D$98)=0, "", IF(AND(ISNUMBER('Raw Data'!D23),'Raw Data'!D23&lt;$I$1, 'Raw Data'!D23&gt;0),'Raw Data'!D23,$I$1))</f>
        <v/>
      </c>
      <c r="E22" s="35" t="str">
        <f>IF(SUM('Raw Data'!E$4:E$98)=0, "", IF(AND(ISNUMBER('Raw Data'!E23),'Raw Data'!E23&lt;$I$1, 'Raw Data'!E23&gt;0),'Raw Data'!E23,$I$1))</f>
        <v/>
      </c>
      <c r="F22" s="35" t="str">
        <f>IF(SUM('Raw Data'!F$4:F$98)=0, "", IF(AND(ISNUMBER('Raw Data'!F23),'Raw Data'!F23&lt;$I$1, 'Raw Data'!F23&gt;0),'Raw Data'!F23,$I$1))</f>
        <v/>
      </c>
      <c r="G22" s="37" t="str">
        <f t="shared" si="11"/>
        <v>SNORD61</v>
      </c>
      <c r="H22" s="3">
        <v>6</v>
      </c>
      <c r="I22" s="38" t="str">
        <f t="shared" si="12"/>
        <v/>
      </c>
      <c r="J22" s="38" t="str">
        <f t="shared" si="13"/>
        <v/>
      </c>
      <c r="K22" s="38" t="str">
        <f t="shared" si="14"/>
        <v/>
      </c>
      <c r="L22" s="38" t="str">
        <f t="shared" si="15"/>
        <v/>
      </c>
      <c r="M22" s="38" t="str">
        <f t="shared" si="16"/>
        <v/>
      </c>
      <c r="N22" s="38" t="str">
        <f t="shared" si="17"/>
        <v/>
      </c>
      <c r="O22" s="38" t="str">
        <f t="shared" si="18"/>
        <v/>
      </c>
      <c r="P22" s="38" t="str">
        <f t="shared" si="19"/>
        <v/>
      </c>
    </row>
    <row r="23" spans="1:16" ht="12" customHeight="1" x14ac:dyDescent="0.25">
      <c r="A23" s="37" t="str">
        <f>'Raw Data'!B24</f>
        <v>miRTC</v>
      </c>
      <c r="B23" s="23" t="s">
        <v>21</v>
      </c>
      <c r="C23" s="35">
        <f>IF(SUM('Raw Data'!C$4:C$98)=0, "", IF(AND(ISNUMBER('Raw Data'!C24),'Raw Data'!C24&lt;$I$1, 'Raw Data'!C24&gt;0),'Raw Data'!C24,$I$1))</f>
        <v>19.8</v>
      </c>
      <c r="D23" s="35" t="str">
        <f>IF(SUM('Raw Data'!D$4:D$98)=0, "", IF(AND(ISNUMBER('Raw Data'!D24),'Raw Data'!D24&lt;$I$1, 'Raw Data'!D24&gt;0),'Raw Data'!D24,$I$1))</f>
        <v/>
      </c>
      <c r="E23" s="35" t="str">
        <f>IF(SUM('Raw Data'!E$4:E$98)=0, "", IF(AND(ISNUMBER('Raw Data'!E24),'Raw Data'!E24&lt;$I$1, 'Raw Data'!E24&gt;0),'Raw Data'!E24,$I$1))</f>
        <v/>
      </c>
      <c r="F23" s="35" t="str">
        <f>IF(SUM('Raw Data'!F$4:F$98)=0, "", IF(AND(ISNUMBER('Raw Data'!F24),'Raw Data'!F24&lt;$I$1, 'Raw Data'!F24&gt;0),'Raw Data'!F24,$I$1))</f>
        <v/>
      </c>
      <c r="G23" s="37" t="str">
        <f t="shared" si="11"/>
        <v>SNORD95</v>
      </c>
      <c r="H23" s="3">
        <v>7</v>
      </c>
      <c r="I23" s="38" t="str">
        <f t="shared" si="12"/>
        <v/>
      </c>
      <c r="J23" s="38" t="str">
        <f t="shared" si="13"/>
        <v/>
      </c>
      <c r="K23" s="38" t="str">
        <f t="shared" si="14"/>
        <v/>
      </c>
      <c r="L23" s="38" t="str">
        <f t="shared" si="15"/>
        <v/>
      </c>
      <c r="M23" s="38" t="str">
        <f t="shared" si="16"/>
        <v/>
      </c>
      <c r="N23" s="38" t="str">
        <f t="shared" si="17"/>
        <v/>
      </c>
      <c r="O23" s="38" t="str">
        <f t="shared" si="18"/>
        <v/>
      </c>
      <c r="P23" s="38" t="str">
        <f t="shared" si="19"/>
        <v/>
      </c>
    </row>
    <row r="24" spans="1:16" ht="12" customHeight="1" x14ac:dyDescent="0.25">
      <c r="A24" s="37" t="str">
        <f>'Raw Data'!B25</f>
        <v>miRTC</v>
      </c>
      <c r="B24" s="23" t="s">
        <v>22</v>
      </c>
      <c r="C24" s="35">
        <f>IF(SUM('Raw Data'!C$4:C$98)=0, "", IF(AND(ISNUMBER('Raw Data'!C25),'Raw Data'!C25&lt;$I$1, 'Raw Data'!C25&gt;0),'Raw Data'!C25,$I$1))</f>
        <v>19.989999999999998</v>
      </c>
      <c r="D24" s="35" t="str">
        <f>IF(SUM('Raw Data'!D$4:D$98)=0, "", IF(AND(ISNUMBER('Raw Data'!D25),'Raw Data'!D25&lt;$I$1, 'Raw Data'!D25&gt;0),'Raw Data'!D25,$I$1))</f>
        <v/>
      </c>
      <c r="E24" s="35" t="str">
        <f>IF(SUM('Raw Data'!E$4:E$98)=0, "", IF(AND(ISNUMBER('Raw Data'!E25),'Raw Data'!E25&lt;$I$1, 'Raw Data'!E25&gt;0),'Raw Data'!E25,$I$1))</f>
        <v/>
      </c>
      <c r="F24" s="35" t="str">
        <f>IF(SUM('Raw Data'!F$4:F$98)=0, "", IF(AND(ISNUMBER('Raw Data'!F25),'Raw Data'!F25&lt;$I$1, 'Raw Data'!F25&gt;0),'Raw Data'!F25,$I$1))</f>
        <v/>
      </c>
      <c r="G24" s="37" t="str">
        <f t="shared" si="11"/>
        <v>SNORD96A</v>
      </c>
      <c r="H24" s="3">
        <v>8</v>
      </c>
      <c r="I24" s="38" t="str">
        <f t="shared" si="12"/>
        <v/>
      </c>
      <c r="J24" s="38" t="str">
        <f t="shared" si="13"/>
        <v/>
      </c>
      <c r="K24" s="38" t="str">
        <f t="shared" si="14"/>
        <v/>
      </c>
      <c r="L24" s="38" t="str">
        <f t="shared" si="15"/>
        <v/>
      </c>
      <c r="M24" s="38" t="str">
        <f t="shared" si="16"/>
        <v/>
      </c>
      <c r="N24" s="38" t="str">
        <f t="shared" si="17"/>
        <v/>
      </c>
      <c r="O24" s="38" t="str">
        <f t="shared" si="18"/>
        <v/>
      </c>
      <c r="P24" s="38" t="str">
        <f t="shared" si="19"/>
        <v/>
      </c>
    </row>
    <row r="25" spans="1:16" ht="12" customHeight="1" x14ac:dyDescent="0.25">
      <c r="A25" s="37" t="str">
        <f>'Raw Data'!B26</f>
        <v>PPC</v>
      </c>
      <c r="B25" s="23" t="s">
        <v>23</v>
      </c>
      <c r="C25" s="35">
        <f>IF(SUM('Raw Data'!C$4:C$98)=0, "", IF(AND(ISNUMBER('Raw Data'!C26),'Raw Data'!C26&lt;$I$1, 'Raw Data'!C26&gt;0),'Raw Data'!C26,$I$1))</f>
        <v>21.85</v>
      </c>
      <c r="D25" s="35" t="str">
        <f>IF(SUM('Raw Data'!D$4:D$98)=0, "", IF(AND(ISNUMBER('Raw Data'!D26),'Raw Data'!D26&lt;$I$1, 'Raw Data'!D26&gt;0),'Raw Data'!D26,$I$1))</f>
        <v/>
      </c>
      <c r="E25" s="35" t="str">
        <f>IF(SUM('Raw Data'!E$4:E$98)=0, "", IF(AND(ISNUMBER('Raw Data'!E26),'Raw Data'!E26&lt;$I$1, 'Raw Data'!E26&gt;0),'Raw Data'!E26,$I$1))</f>
        <v/>
      </c>
      <c r="F25" s="35" t="str">
        <f>IF(SUM('Raw Data'!F$4:F$98)=0, "", IF(AND(ISNUMBER('Raw Data'!F26),'Raw Data'!F26&lt;$I$1, 'Raw Data'!F26&gt;0),'Raw Data'!F26,$I$1))</f>
        <v/>
      </c>
      <c r="G25" s="37" t="str">
        <f t="shared" si="11"/>
        <v>miRTC</v>
      </c>
      <c r="H25" s="3">
        <v>9</v>
      </c>
      <c r="I25" s="38" t="str">
        <f t="shared" si="12"/>
        <v/>
      </c>
      <c r="J25" s="38" t="str">
        <f t="shared" si="13"/>
        <v/>
      </c>
      <c r="K25" s="38" t="str">
        <f t="shared" si="14"/>
        <v/>
      </c>
      <c r="L25" s="38" t="str">
        <f t="shared" si="15"/>
        <v/>
      </c>
      <c r="M25" s="38" t="str">
        <f t="shared" si="16"/>
        <v/>
      </c>
      <c r="N25" s="38" t="str">
        <f t="shared" si="17"/>
        <v/>
      </c>
      <c r="O25" s="38" t="str">
        <f t="shared" si="18"/>
        <v/>
      </c>
      <c r="P25" s="38" t="str">
        <f t="shared" si="19"/>
        <v/>
      </c>
    </row>
    <row r="26" spans="1:16" ht="12" customHeight="1" x14ac:dyDescent="0.25">
      <c r="A26" s="37" t="str">
        <f>'Raw Data'!B27</f>
        <v>PPC</v>
      </c>
      <c r="B26" s="23" t="s">
        <v>24</v>
      </c>
      <c r="C26" s="35">
        <f>IF(SUM('Raw Data'!C$4:C$98)=0, "", IF(AND(ISNUMBER('Raw Data'!C27),'Raw Data'!C27&lt;$I$1, 'Raw Data'!C27&gt;0),'Raw Data'!C27,$I$1))</f>
        <v>21.39</v>
      </c>
      <c r="D26" s="35" t="str">
        <f>IF(SUM('Raw Data'!D$4:D$98)=0, "", IF(AND(ISNUMBER('Raw Data'!D27),'Raw Data'!D27&lt;$I$1, 'Raw Data'!D27&gt;0),'Raw Data'!D27,$I$1))</f>
        <v/>
      </c>
      <c r="E26" s="35" t="str">
        <f>IF(SUM('Raw Data'!E$4:E$98)=0, "", IF(AND(ISNUMBER('Raw Data'!E27),'Raw Data'!E27&lt;$I$1, 'Raw Data'!E27&gt;0),'Raw Data'!E27,$I$1))</f>
        <v/>
      </c>
      <c r="F26" s="35" t="str">
        <f>IF(SUM('Raw Data'!F$4:F$98)=0, "", IF(AND(ISNUMBER('Raw Data'!F27),'Raw Data'!F27&lt;$I$1, 'Raw Data'!F27&gt;0),'Raw Data'!F27,$I$1))</f>
        <v/>
      </c>
      <c r="G26" s="37" t="str">
        <f t="shared" si="11"/>
        <v>miRTC</v>
      </c>
      <c r="H26" s="3">
        <v>10</v>
      </c>
      <c r="I26" s="38" t="str">
        <f t="shared" si="12"/>
        <v/>
      </c>
      <c r="J26" s="38" t="str">
        <f t="shared" si="13"/>
        <v/>
      </c>
      <c r="K26" s="38" t="str">
        <f t="shared" si="14"/>
        <v/>
      </c>
      <c r="L26" s="38" t="str">
        <f t="shared" si="15"/>
        <v/>
      </c>
      <c r="M26" s="38" t="str">
        <f t="shared" si="16"/>
        <v/>
      </c>
      <c r="N26" s="38" t="str">
        <f t="shared" si="17"/>
        <v/>
      </c>
      <c r="O26" s="38" t="str">
        <f t="shared" si="18"/>
        <v/>
      </c>
      <c r="P26" s="38" t="str">
        <f t="shared" si="19"/>
        <v/>
      </c>
    </row>
    <row r="27" spans="1:16" ht="12" customHeight="1" x14ac:dyDescent="0.25">
      <c r="A27" s="37" t="str">
        <f>'Raw Data'!B28</f>
        <v>cel-miR-39-3p</v>
      </c>
      <c r="B27" s="23" t="s">
        <v>25</v>
      </c>
      <c r="C27" s="35">
        <f>IF(SUM('Raw Data'!C$4:C$98)=0, "", IF(AND(ISNUMBER('Raw Data'!C28),'Raw Data'!C28&lt;$I$1, 'Raw Data'!C28&gt;0),'Raw Data'!C28,$I$1))</f>
        <v>19.93</v>
      </c>
      <c r="D27" s="35" t="str">
        <f>IF(SUM('Raw Data'!D$4:D$98)=0, "", IF(AND(ISNUMBER('Raw Data'!D28),'Raw Data'!D28&lt;$I$1, 'Raw Data'!D28&gt;0),'Raw Data'!D28,$I$1))</f>
        <v/>
      </c>
      <c r="E27" s="35" t="str">
        <f>IF(SUM('Raw Data'!E$4:E$98)=0, "", IF(AND(ISNUMBER('Raw Data'!E28),'Raw Data'!E28&lt;$I$1, 'Raw Data'!E28&gt;0),'Raw Data'!E28,$I$1))</f>
        <v/>
      </c>
      <c r="F27" s="35" t="str">
        <f>IF(SUM('Raw Data'!F$4:F$98)=0, "", IF(AND(ISNUMBER('Raw Data'!F28),'Raw Data'!F28&lt;$I$1, 'Raw Data'!F28&gt;0),'Raw Data'!F28,$I$1))</f>
        <v/>
      </c>
      <c r="G27" s="37" t="str">
        <f t="shared" si="11"/>
        <v>PPC</v>
      </c>
      <c r="H27" s="3">
        <v>11</v>
      </c>
      <c r="I27" s="38" t="str">
        <f t="shared" si="12"/>
        <v/>
      </c>
      <c r="J27" s="38" t="str">
        <f t="shared" si="13"/>
        <v/>
      </c>
      <c r="K27" s="38" t="str">
        <f t="shared" si="14"/>
        <v/>
      </c>
      <c r="L27" s="38" t="str">
        <f t="shared" si="15"/>
        <v/>
      </c>
      <c r="M27" s="38" t="str">
        <f t="shared" si="16"/>
        <v/>
      </c>
      <c r="N27" s="38" t="str">
        <f t="shared" si="17"/>
        <v/>
      </c>
      <c r="O27" s="38" t="str">
        <f t="shared" si="18"/>
        <v/>
      </c>
      <c r="P27" s="38" t="str">
        <f t="shared" si="19"/>
        <v/>
      </c>
    </row>
    <row r="28" spans="1:16" ht="12" customHeight="1" x14ac:dyDescent="0.25">
      <c r="A28" s="37" t="str">
        <f>'Raw Data'!B29</f>
        <v>cel-miR-39-3p</v>
      </c>
      <c r="B28" s="23" t="s">
        <v>26</v>
      </c>
      <c r="C28" s="35">
        <f>IF(SUM('Raw Data'!C$4:C$98)=0, "", IF(AND(ISNUMBER('Raw Data'!C29),'Raw Data'!C29&lt;$I$1, 'Raw Data'!C29&gt;0),'Raw Data'!C29,$I$1))</f>
        <v>19.66</v>
      </c>
      <c r="D28" s="35" t="str">
        <f>IF(SUM('Raw Data'!D$4:D$98)=0, "", IF(AND(ISNUMBER('Raw Data'!D29),'Raw Data'!D29&lt;$I$1, 'Raw Data'!D29&gt;0),'Raw Data'!D29,$I$1))</f>
        <v/>
      </c>
      <c r="E28" s="35" t="str">
        <f>IF(SUM('Raw Data'!E$4:E$98)=0, "", IF(AND(ISNUMBER('Raw Data'!E29),'Raw Data'!E29&lt;$I$1, 'Raw Data'!E29&gt;0),'Raw Data'!E29,$I$1))</f>
        <v/>
      </c>
      <c r="F28" s="35" t="str">
        <f>IF(SUM('Raw Data'!F$4:F$98)=0, "", IF(AND(ISNUMBER('Raw Data'!F29),'Raw Data'!F29&lt;$I$1, 'Raw Data'!F29&gt;0),'Raw Data'!F29,$I$1))</f>
        <v/>
      </c>
      <c r="G28" s="37" t="str">
        <f t="shared" si="11"/>
        <v>PPC</v>
      </c>
      <c r="H28" s="3">
        <v>12</v>
      </c>
      <c r="I28" s="38" t="str">
        <f t="shared" si="12"/>
        <v/>
      </c>
      <c r="J28" s="38" t="str">
        <f t="shared" si="13"/>
        <v/>
      </c>
      <c r="K28" s="38" t="str">
        <f t="shared" si="14"/>
        <v/>
      </c>
      <c r="L28" s="38" t="str">
        <f t="shared" si="15"/>
        <v/>
      </c>
      <c r="M28" s="38" t="str">
        <f t="shared" si="16"/>
        <v/>
      </c>
      <c r="N28" s="38" t="str">
        <f t="shared" si="17"/>
        <v/>
      </c>
      <c r="O28" s="38" t="str">
        <f t="shared" si="18"/>
        <v/>
      </c>
      <c r="P28" s="38" t="str">
        <f t="shared" si="19"/>
        <v/>
      </c>
    </row>
    <row r="29" spans="1:16" ht="12" customHeight="1" x14ac:dyDescent="0.25">
      <c r="A29" s="37" t="str">
        <f>'Raw Data'!B30</f>
        <v>hsa-miR-16-5p</v>
      </c>
      <c r="B29" s="23" t="s">
        <v>27</v>
      </c>
      <c r="C29" s="35">
        <f>IF(SUM('Raw Data'!C$4:C$98)=0, "", IF(AND(ISNUMBER('Raw Data'!C30),'Raw Data'!C30&lt;$I$1, 'Raw Data'!C30&gt;0),'Raw Data'!C30,$I$1))</f>
        <v>21.55</v>
      </c>
      <c r="D29" s="35" t="str">
        <f>IF(SUM('Raw Data'!D$4:D$98)=0, "", IF(AND(ISNUMBER('Raw Data'!D30),'Raw Data'!D30&lt;$I$1, 'Raw Data'!D30&gt;0),'Raw Data'!D30,$I$1))</f>
        <v/>
      </c>
      <c r="E29" s="35" t="str">
        <f>IF(SUM('Raw Data'!E$4:E$98)=0, "", IF(AND(ISNUMBER('Raw Data'!E30),'Raw Data'!E30&lt;$I$1, 'Raw Data'!E30&gt;0),'Raw Data'!E30,$I$1))</f>
        <v/>
      </c>
      <c r="F29" s="35" t="str">
        <f>IF(SUM('Raw Data'!F$4:F$98)=0, "", IF(AND(ISNUMBER('Raw Data'!F30),'Raw Data'!F30&lt;$I$1, 'Raw Data'!F30&gt;0),'Raw Data'!F30,$I$1))</f>
        <v/>
      </c>
      <c r="I29" s="17"/>
      <c r="J29" s="17"/>
      <c r="K29" s="17"/>
      <c r="L29" s="17"/>
      <c r="M29" s="17"/>
      <c r="N29" s="17"/>
      <c r="O29" s="17"/>
      <c r="P29" s="17"/>
    </row>
    <row r="30" spans="1:16" ht="12" customHeight="1" x14ac:dyDescent="0.25">
      <c r="A30" s="37" t="str">
        <f>'Raw Data'!B31</f>
        <v>hsa-miR-21-5p</v>
      </c>
      <c r="B30" s="23" t="s">
        <v>28</v>
      </c>
      <c r="C30" s="35">
        <f>IF(SUM('Raw Data'!C$4:C$98)=0, "", IF(AND(ISNUMBER('Raw Data'!C31),'Raw Data'!C31&lt;$I$1, 'Raw Data'!C31&gt;0),'Raw Data'!C31,$I$1))</f>
        <v>22.22</v>
      </c>
      <c r="D30" s="35" t="str">
        <f>IF(SUM('Raw Data'!D$4:D$98)=0, "", IF(AND(ISNUMBER('Raw Data'!D31),'Raw Data'!D31&lt;$I$1, 'Raw Data'!D31&gt;0),'Raw Data'!D31,$I$1))</f>
        <v/>
      </c>
      <c r="E30" s="35" t="str">
        <f>IF(SUM('Raw Data'!E$4:E$98)=0, "", IF(AND(ISNUMBER('Raw Data'!E31),'Raw Data'!E31&lt;$I$1, 'Raw Data'!E31&gt;0),'Raw Data'!E31,$I$1))</f>
        <v/>
      </c>
      <c r="F30" s="35" t="str">
        <f>IF(SUM('Raw Data'!F$4:F$98)=0, "", IF(AND(ISNUMBER('Raw Data'!F31),'Raw Data'!F31&lt;$I$1, 'Raw Data'!F31&gt;0),'Raw Data'!F31,$I$1))</f>
        <v/>
      </c>
      <c r="G30" s="109" t="s">
        <v>156</v>
      </c>
      <c r="H30" s="105"/>
      <c r="I30" s="15">
        <v>1</v>
      </c>
      <c r="J30" s="15">
        <v>2</v>
      </c>
      <c r="K30" s="15">
        <v>3</v>
      </c>
      <c r="L30" s="15">
        <v>4</v>
      </c>
      <c r="M30" s="15">
        <v>5</v>
      </c>
      <c r="N30" s="15">
        <v>6</v>
      </c>
      <c r="O30" s="15">
        <v>7</v>
      </c>
      <c r="P30" s="15">
        <v>8</v>
      </c>
    </row>
    <row r="31" spans="1:16" ht="12" customHeight="1" x14ac:dyDescent="0.25">
      <c r="A31" s="37" t="str">
        <f>'Raw Data'!B32</f>
        <v>hsa-miR-191-5p</v>
      </c>
      <c r="B31" s="23" t="s">
        <v>29</v>
      </c>
      <c r="C31" s="35">
        <f>IF(SUM('Raw Data'!C$4:C$98)=0, "", IF(AND(ISNUMBER('Raw Data'!C32),'Raw Data'!C32&lt;$I$1, 'Raw Data'!C32&gt;0),'Raw Data'!C32,$I$1))</f>
        <v>23.76</v>
      </c>
      <c r="D31" s="35" t="str">
        <f>IF(SUM('Raw Data'!D$4:D$98)=0, "", IF(AND(ISNUMBER('Raw Data'!D32),'Raw Data'!D32&lt;$I$1, 'Raw Data'!D32&gt;0),'Raw Data'!D32,$I$1))</f>
        <v/>
      </c>
      <c r="E31" s="35" t="str">
        <f>IF(SUM('Raw Data'!E$4:E$98)=0, "", IF(AND(ISNUMBER('Raw Data'!E32),'Raw Data'!E32&lt;$I$1, 'Raw Data'!E32&gt;0),'Raw Data'!E32,$I$1))</f>
        <v/>
      </c>
      <c r="F31" s="35" t="str">
        <f>IF(SUM('Raw Data'!F$4:F$98)=0, "", IF(AND(ISNUMBER('Raw Data'!F32),'Raw Data'!F32&lt;$I$1, 'Raw Data'!F32&gt;0),'Raw Data'!F32,$I$1))</f>
        <v/>
      </c>
      <c r="G31" s="37" t="str">
        <f>A3</f>
        <v>cel-miR-39-3p</v>
      </c>
      <c r="H31" s="3">
        <v>1</v>
      </c>
      <c r="I31" s="39" t="str">
        <f>E3</f>
        <v/>
      </c>
      <c r="J31" s="38" t="str">
        <f>E15</f>
        <v/>
      </c>
      <c r="K31" s="38" t="str">
        <f>E27</f>
        <v/>
      </c>
      <c r="L31" s="38" t="str">
        <f>E39</f>
        <v/>
      </c>
      <c r="M31" s="38" t="str">
        <f>E51</f>
        <v/>
      </c>
      <c r="N31" s="38" t="str">
        <f>E63</f>
        <v/>
      </c>
      <c r="O31" s="38" t="str">
        <f>E75</f>
        <v/>
      </c>
      <c r="P31" s="38" t="str">
        <f>E87</f>
        <v/>
      </c>
    </row>
    <row r="32" spans="1:16" ht="12" customHeight="1" x14ac:dyDescent="0.25">
      <c r="A32" s="37" t="str">
        <f>'Raw Data'!B33</f>
        <v>SNORD61</v>
      </c>
      <c r="B32" s="23" t="s">
        <v>30</v>
      </c>
      <c r="C32" s="35">
        <f>IF(SUM('Raw Data'!C$4:C$98)=0, "", IF(AND(ISNUMBER('Raw Data'!C33),'Raw Data'!C33&lt;$I$1, 'Raw Data'!C33&gt;0),'Raw Data'!C33,$I$1))</f>
        <v>21.75</v>
      </c>
      <c r="D32" s="35" t="str">
        <f>IF(SUM('Raw Data'!D$4:D$98)=0, "", IF(AND(ISNUMBER('Raw Data'!D33),'Raw Data'!D33&lt;$I$1, 'Raw Data'!D33&gt;0),'Raw Data'!D33,$I$1))</f>
        <v/>
      </c>
      <c r="E32" s="35" t="str">
        <f>IF(SUM('Raw Data'!E$4:E$98)=0, "", IF(AND(ISNUMBER('Raw Data'!E33),'Raw Data'!E33&lt;$I$1, 'Raw Data'!E33&gt;0),'Raw Data'!E33,$I$1))</f>
        <v/>
      </c>
      <c r="F32" s="35" t="str">
        <f>IF(SUM('Raw Data'!F$4:F$98)=0, "", IF(AND(ISNUMBER('Raw Data'!F33),'Raw Data'!F33&lt;$I$1, 'Raw Data'!F33&gt;0),'Raw Data'!F33,$I$1))</f>
        <v/>
      </c>
      <c r="G32" s="37" t="str">
        <f t="shared" ref="G32:G42" si="20">A4</f>
        <v>cel-miR-39-3p</v>
      </c>
      <c r="H32" s="3">
        <v>2</v>
      </c>
      <c r="I32" s="39" t="str">
        <f t="shared" ref="I32:I42" si="21">E4</f>
        <v/>
      </c>
      <c r="J32" s="38" t="str">
        <f t="shared" ref="J32:J42" si="22">E16</f>
        <v/>
      </c>
      <c r="K32" s="38" t="str">
        <f t="shared" ref="K32:K42" si="23">E28</f>
        <v/>
      </c>
      <c r="L32" s="38" t="str">
        <f t="shared" ref="L32:L42" si="24">E40</f>
        <v/>
      </c>
      <c r="M32" s="38" t="str">
        <f t="shared" ref="M32:M42" si="25">E52</f>
        <v/>
      </c>
      <c r="N32" s="38" t="str">
        <f t="shared" ref="N32:N42" si="26">E64</f>
        <v/>
      </c>
      <c r="O32" s="38" t="str">
        <f t="shared" ref="O32:O42" si="27">E76</f>
        <v/>
      </c>
      <c r="P32" s="38" t="str">
        <f t="shared" ref="P32:P42" si="28">E88</f>
        <v/>
      </c>
    </row>
    <row r="33" spans="1:16" ht="12" customHeight="1" x14ac:dyDescent="0.25">
      <c r="A33" s="37" t="str">
        <f>'Raw Data'!B34</f>
        <v>SNORD95</v>
      </c>
      <c r="B33" s="23" t="s">
        <v>31</v>
      </c>
      <c r="C33" s="35">
        <f>IF(SUM('Raw Data'!C$4:C$98)=0, "", IF(AND(ISNUMBER('Raw Data'!C34),'Raw Data'!C34&lt;$I$1, 'Raw Data'!C34&gt;0),'Raw Data'!C34,$I$1))</f>
        <v>22.15</v>
      </c>
      <c r="D33" s="35" t="str">
        <f>IF(SUM('Raw Data'!D$4:D$98)=0, "", IF(AND(ISNUMBER('Raw Data'!D34),'Raw Data'!D34&lt;$I$1, 'Raw Data'!D34&gt;0),'Raw Data'!D34,$I$1))</f>
        <v/>
      </c>
      <c r="E33" s="35" t="str">
        <f>IF(SUM('Raw Data'!E$4:E$98)=0, "", IF(AND(ISNUMBER('Raw Data'!E34),'Raw Data'!E34&lt;$I$1, 'Raw Data'!E34&gt;0),'Raw Data'!E34,$I$1))</f>
        <v/>
      </c>
      <c r="F33" s="35" t="str">
        <f>IF(SUM('Raw Data'!F$4:F$98)=0, "", IF(AND(ISNUMBER('Raw Data'!F34),'Raw Data'!F34&lt;$I$1, 'Raw Data'!F34&gt;0),'Raw Data'!F34,$I$1))</f>
        <v/>
      </c>
      <c r="G33" s="37" t="str">
        <f t="shared" si="20"/>
        <v>hsa-miR-16-5p</v>
      </c>
      <c r="H33" s="3">
        <v>3</v>
      </c>
      <c r="I33" s="39" t="str">
        <f t="shared" si="21"/>
        <v/>
      </c>
      <c r="J33" s="38" t="str">
        <f t="shared" si="22"/>
        <v/>
      </c>
      <c r="K33" s="38" t="str">
        <f t="shared" si="23"/>
        <v/>
      </c>
      <c r="L33" s="38" t="str">
        <f t="shared" si="24"/>
        <v/>
      </c>
      <c r="M33" s="38" t="str">
        <f t="shared" si="25"/>
        <v/>
      </c>
      <c r="N33" s="38" t="str">
        <f t="shared" si="26"/>
        <v/>
      </c>
      <c r="O33" s="38" t="str">
        <f t="shared" si="27"/>
        <v/>
      </c>
      <c r="P33" s="38" t="str">
        <f t="shared" si="28"/>
        <v/>
      </c>
    </row>
    <row r="34" spans="1:16" ht="12" customHeight="1" x14ac:dyDescent="0.25">
      <c r="A34" s="37" t="str">
        <f>'Raw Data'!B35</f>
        <v>SNORD96A</v>
      </c>
      <c r="B34" s="23" t="s">
        <v>32</v>
      </c>
      <c r="C34" s="35">
        <f>IF(SUM('Raw Data'!C$4:C$98)=0, "", IF(AND(ISNUMBER('Raw Data'!C35),'Raw Data'!C35&lt;$I$1, 'Raw Data'!C35&gt;0),'Raw Data'!C35,$I$1))</f>
        <v>23.29</v>
      </c>
      <c r="D34" s="35" t="str">
        <f>IF(SUM('Raw Data'!D$4:D$98)=0, "", IF(AND(ISNUMBER('Raw Data'!D35),'Raw Data'!D35&lt;$I$1, 'Raw Data'!D35&gt;0),'Raw Data'!D35,$I$1))</f>
        <v/>
      </c>
      <c r="E34" s="35" t="str">
        <f>IF(SUM('Raw Data'!E$4:E$98)=0, "", IF(AND(ISNUMBER('Raw Data'!E35),'Raw Data'!E35&lt;$I$1, 'Raw Data'!E35&gt;0),'Raw Data'!E35,$I$1))</f>
        <v/>
      </c>
      <c r="F34" s="35" t="str">
        <f>IF(SUM('Raw Data'!F$4:F$98)=0, "", IF(AND(ISNUMBER('Raw Data'!F35),'Raw Data'!F35&lt;$I$1, 'Raw Data'!F35&gt;0),'Raw Data'!F35,$I$1))</f>
        <v/>
      </c>
      <c r="G34" s="37" t="str">
        <f t="shared" si="20"/>
        <v>hsa-miR-21-5p</v>
      </c>
      <c r="H34" s="3">
        <v>4</v>
      </c>
      <c r="I34" s="39" t="str">
        <f t="shared" si="21"/>
        <v/>
      </c>
      <c r="J34" s="38" t="str">
        <f t="shared" si="22"/>
        <v/>
      </c>
      <c r="K34" s="38" t="str">
        <f t="shared" si="23"/>
        <v/>
      </c>
      <c r="L34" s="38" t="str">
        <f t="shared" si="24"/>
        <v/>
      </c>
      <c r="M34" s="38" t="str">
        <f t="shared" si="25"/>
        <v/>
      </c>
      <c r="N34" s="38" t="str">
        <f t="shared" si="26"/>
        <v/>
      </c>
      <c r="O34" s="38" t="str">
        <f t="shared" si="27"/>
        <v/>
      </c>
      <c r="P34" s="38" t="str">
        <f t="shared" si="28"/>
        <v/>
      </c>
    </row>
    <row r="35" spans="1:16" ht="12" customHeight="1" x14ac:dyDescent="0.25">
      <c r="A35" s="37" t="str">
        <f>'Raw Data'!B36</f>
        <v>miRTC</v>
      </c>
      <c r="B35" s="23" t="s">
        <v>33</v>
      </c>
      <c r="C35" s="35">
        <f>IF(SUM('Raw Data'!C$4:C$98)=0, "", IF(AND(ISNUMBER('Raw Data'!C36),'Raw Data'!C36&lt;$I$1, 'Raw Data'!C36&gt;0),'Raw Data'!C36,$I$1))</f>
        <v>19.47</v>
      </c>
      <c r="D35" s="35" t="str">
        <f>IF(SUM('Raw Data'!D$4:D$98)=0, "", IF(AND(ISNUMBER('Raw Data'!D36),'Raw Data'!D36&lt;$I$1, 'Raw Data'!D36&gt;0),'Raw Data'!D36,$I$1))</f>
        <v/>
      </c>
      <c r="E35" s="35" t="str">
        <f>IF(SUM('Raw Data'!E$4:E$98)=0, "", IF(AND(ISNUMBER('Raw Data'!E36),'Raw Data'!E36&lt;$I$1, 'Raw Data'!E36&gt;0),'Raw Data'!E36,$I$1))</f>
        <v/>
      </c>
      <c r="F35" s="35" t="str">
        <f>IF(SUM('Raw Data'!F$4:F$98)=0, "", IF(AND(ISNUMBER('Raw Data'!F36),'Raw Data'!F36&lt;$I$1, 'Raw Data'!F36&gt;0),'Raw Data'!F36,$I$1))</f>
        <v/>
      </c>
      <c r="G35" s="37" t="str">
        <f t="shared" si="20"/>
        <v>hsa-miR-191-5p</v>
      </c>
      <c r="H35" s="3">
        <v>5</v>
      </c>
      <c r="I35" s="39" t="str">
        <f t="shared" si="21"/>
        <v/>
      </c>
      <c r="J35" s="38" t="str">
        <f t="shared" si="22"/>
        <v/>
      </c>
      <c r="K35" s="38" t="str">
        <f t="shared" si="23"/>
        <v/>
      </c>
      <c r="L35" s="38" t="str">
        <f t="shared" si="24"/>
        <v/>
      </c>
      <c r="M35" s="38" t="str">
        <f t="shared" si="25"/>
        <v/>
      </c>
      <c r="N35" s="38" t="str">
        <f t="shared" si="26"/>
        <v/>
      </c>
      <c r="O35" s="38" t="str">
        <f t="shared" si="27"/>
        <v/>
      </c>
      <c r="P35" s="38" t="str">
        <f t="shared" si="28"/>
        <v/>
      </c>
    </row>
    <row r="36" spans="1:16" ht="12" customHeight="1" x14ac:dyDescent="0.25">
      <c r="A36" s="37" t="str">
        <f>'Raw Data'!B37</f>
        <v>miRTC</v>
      </c>
      <c r="B36" s="23" t="s">
        <v>34</v>
      </c>
      <c r="C36" s="35">
        <f>IF(SUM('Raw Data'!C$4:C$98)=0, "", IF(AND(ISNUMBER('Raw Data'!C37),'Raw Data'!C37&lt;$I$1, 'Raw Data'!C37&gt;0),'Raw Data'!C37,$I$1))</f>
        <v>19.29</v>
      </c>
      <c r="D36" s="35" t="str">
        <f>IF(SUM('Raw Data'!D$4:D$98)=0, "", IF(AND(ISNUMBER('Raw Data'!D37),'Raw Data'!D37&lt;$I$1, 'Raw Data'!D37&gt;0),'Raw Data'!D37,$I$1))</f>
        <v/>
      </c>
      <c r="E36" s="35" t="str">
        <f>IF(SUM('Raw Data'!E$4:E$98)=0, "", IF(AND(ISNUMBER('Raw Data'!E37),'Raw Data'!E37&lt;$I$1, 'Raw Data'!E37&gt;0),'Raw Data'!E37,$I$1))</f>
        <v/>
      </c>
      <c r="F36" s="35" t="str">
        <f>IF(SUM('Raw Data'!F$4:F$98)=0, "", IF(AND(ISNUMBER('Raw Data'!F37),'Raw Data'!F37&lt;$I$1, 'Raw Data'!F37&gt;0),'Raw Data'!F37,$I$1))</f>
        <v/>
      </c>
      <c r="G36" s="37" t="str">
        <f t="shared" si="20"/>
        <v>SNORD61</v>
      </c>
      <c r="H36" s="3">
        <v>6</v>
      </c>
      <c r="I36" s="39" t="str">
        <f t="shared" si="21"/>
        <v/>
      </c>
      <c r="J36" s="38" t="str">
        <f t="shared" si="22"/>
        <v/>
      </c>
      <c r="K36" s="38" t="str">
        <f t="shared" si="23"/>
        <v/>
      </c>
      <c r="L36" s="38" t="str">
        <f t="shared" si="24"/>
        <v/>
      </c>
      <c r="M36" s="38" t="str">
        <f t="shared" si="25"/>
        <v/>
      </c>
      <c r="N36" s="38" t="str">
        <f t="shared" si="26"/>
        <v/>
      </c>
      <c r="O36" s="38" t="str">
        <f t="shared" si="27"/>
        <v/>
      </c>
      <c r="P36" s="38" t="str">
        <f t="shared" si="28"/>
        <v/>
      </c>
    </row>
    <row r="37" spans="1:16" ht="12" customHeight="1" x14ac:dyDescent="0.25">
      <c r="A37" s="37" t="str">
        <f>'Raw Data'!B38</f>
        <v>PPC</v>
      </c>
      <c r="B37" s="23" t="s">
        <v>35</v>
      </c>
      <c r="C37" s="35">
        <f>IF(SUM('Raw Data'!C$4:C$98)=0, "", IF(AND(ISNUMBER('Raw Data'!C38),'Raw Data'!C38&lt;$I$1, 'Raw Data'!C38&gt;0),'Raw Data'!C38,$I$1))</f>
        <v>21.67</v>
      </c>
      <c r="D37" s="35" t="str">
        <f>IF(SUM('Raw Data'!D$4:D$98)=0, "", IF(AND(ISNUMBER('Raw Data'!D38),'Raw Data'!D38&lt;$I$1, 'Raw Data'!D38&gt;0),'Raw Data'!D38,$I$1))</f>
        <v/>
      </c>
      <c r="E37" s="35" t="str">
        <f>IF(SUM('Raw Data'!E$4:E$98)=0, "", IF(AND(ISNUMBER('Raw Data'!E38),'Raw Data'!E38&lt;$I$1, 'Raw Data'!E38&gt;0),'Raw Data'!E38,$I$1))</f>
        <v/>
      </c>
      <c r="F37" s="35" t="str">
        <f>IF(SUM('Raw Data'!F$4:F$98)=0, "", IF(AND(ISNUMBER('Raw Data'!F38),'Raw Data'!F38&lt;$I$1, 'Raw Data'!F38&gt;0),'Raw Data'!F38,$I$1))</f>
        <v/>
      </c>
      <c r="G37" s="37" t="str">
        <f t="shared" si="20"/>
        <v>SNORD95</v>
      </c>
      <c r="H37" s="3">
        <v>7</v>
      </c>
      <c r="I37" s="39" t="str">
        <f t="shared" si="21"/>
        <v/>
      </c>
      <c r="J37" s="38" t="str">
        <f t="shared" si="22"/>
        <v/>
      </c>
      <c r="K37" s="38" t="str">
        <f t="shared" si="23"/>
        <v/>
      </c>
      <c r="L37" s="38" t="str">
        <f t="shared" si="24"/>
        <v/>
      </c>
      <c r="M37" s="38" t="str">
        <f t="shared" si="25"/>
        <v/>
      </c>
      <c r="N37" s="38" t="str">
        <f t="shared" si="26"/>
        <v/>
      </c>
      <c r="O37" s="38" t="str">
        <f t="shared" si="27"/>
        <v/>
      </c>
      <c r="P37" s="38" t="str">
        <f t="shared" si="28"/>
        <v/>
      </c>
    </row>
    <row r="38" spans="1:16" ht="12" customHeight="1" x14ac:dyDescent="0.25">
      <c r="A38" s="37" t="str">
        <f>'Raw Data'!B39</f>
        <v>PPC</v>
      </c>
      <c r="B38" s="23" t="s">
        <v>36</v>
      </c>
      <c r="C38" s="35">
        <f>IF(SUM('Raw Data'!C$4:C$98)=0, "", IF(AND(ISNUMBER('Raw Data'!C39),'Raw Data'!C39&lt;$I$1, 'Raw Data'!C39&gt;0),'Raw Data'!C39,$I$1))</f>
        <v>21.64</v>
      </c>
      <c r="D38" s="35" t="str">
        <f>IF(SUM('Raw Data'!D$4:D$98)=0, "", IF(AND(ISNUMBER('Raw Data'!D39),'Raw Data'!D39&lt;$I$1, 'Raw Data'!D39&gt;0),'Raw Data'!D39,$I$1))</f>
        <v/>
      </c>
      <c r="E38" s="35" t="str">
        <f>IF(SUM('Raw Data'!E$4:E$98)=0, "", IF(AND(ISNUMBER('Raw Data'!E39),'Raw Data'!E39&lt;$I$1, 'Raw Data'!E39&gt;0),'Raw Data'!E39,$I$1))</f>
        <v/>
      </c>
      <c r="F38" s="35" t="str">
        <f>IF(SUM('Raw Data'!F$4:F$98)=0, "", IF(AND(ISNUMBER('Raw Data'!F39),'Raw Data'!F39&lt;$I$1, 'Raw Data'!F39&gt;0),'Raw Data'!F39,$I$1))</f>
        <v/>
      </c>
      <c r="G38" s="37" t="str">
        <f t="shared" si="20"/>
        <v>SNORD96A</v>
      </c>
      <c r="H38" s="3">
        <v>8</v>
      </c>
      <c r="I38" s="39" t="str">
        <f t="shared" si="21"/>
        <v/>
      </c>
      <c r="J38" s="38" t="str">
        <f t="shared" si="22"/>
        <v/>
      </c>
      <c r="K38" s="38" t="str">
        <f t="shared" si="23"/>
        <v/>
      </c>
      <c r="L38" s="38" t="str">
        <f t="shared" si="24"/>
        <v/>
      </c>
      <c r="M38" s="38" t="str">
        <f t="shared" si="25"/>
        <v/>
      </c>
      <c r="N38" s="38" t="str">
        <f t="shared" si="26"/>
        <v/>
      </c>
      <c r="O38" s="38" t="str">
        <f t="shared" si="27"/>
        <v/>
      </c>
      <c r="P38" s="38" t="str">
        <f t="shared" si="28"/>
        <v/>
      </c>
    </row>
    <row r="39" spans="1:16" ht="12" customHeight="1" x14ac:dyDescent="0.25">
      <c r="A39" s="37" t="str">
        <f>'Raw Data'!B40</f>
        <v>cel-miR-39-3p</v>
      </c>
      <c r="B39" s="23" t="s">
        <v>37</v>
      </c>
      <c r="C39" s="35">
        <f>IF(SUM('Raw Data'!C$4:C$98)=0, "", IF(AND(ISNUMBER('Raw Data'!C40),'Raw Data'!C40&lt;$I$1, 'Raw Data'!C40&gt;0),'Raw Data'!C40,$I$1))</f>
        <v>19.46</v>
      </c>
      <c r="D39" s="35" t="str">
        <f>IF(SUM('Raw Data'!D$4:D$98)=0, "", IF(AND(ISNUMBER('Raw Data'!D40),'Raw Data'!D40&lt;$I$1, 'Raw Data'!D40&gt;0),'Raw Data'!D40,$I$1))</f>
        <v/>
      </c>
      <c r="E39" s="35" t="str">
        <f>IF(SUM('Raw Data'!E$4:E$98)=0, "", IF(AND(ISNUMBER('Raw Data'!E40),'Raw Data'!E40&lt;$I$1, 'Raw Data'!E40&gt;0),'Raw Data'!E40,$I$1))</f>
        <v/>
      </c>
      <c r="F39" s="35" t="str">
        <f>IF(SUM('Raw Data'!F$4:F$98)=0, "", IF(AND(ISNUMBER('Raw Data'!F40),'Raw Data'!F40&lt;$I$1, 'Raw Data'!F40&gt;0),'Raw Data'!F40,$I$1))</f>
        <v/>
      </c>
      <c r="G39" s="37" t="str">
        <f t="shared" si="20"/>
        <v>miRTC</v>
      </c>
      <c r="H39" s="3">
        <v>9</v>
      </c>
      <c r="I39" s="39" t="str">
        <f t="shared" si="21"/>
        <v/>
      </c>
      <c r="J39" s="38" t="str">
        <f t="shared" si="22"/>
        <v/>
      </c>
      <c r="K39" s="38" t="str">
        <f t="shared" si="23"/>
        <v/>
      </c>
      <c r="L39" s="38" t="str">
        <f t="shared" si="24"/>
        <v/>
      </c>
      <c r="M39" s="38" t="str">
        <f t="shared" si="25"/>
        <v/>
      </c>
      <c r="N39" s="38" t="str">
        <f t="shared" si="26"/>
        <v/>
      </c>
      <c r="O39" s="38" t="str">
        <f t="shared" si="27"/>
        <v/>
      </c>
      <c r="P39" s="38" t="str">
        <f t="shared" si="28"/>
        <v/>
      </c>
    </row>
    <row r="40" spans="1:16" ht="12" customHeight="1" x14ac:dyDescent="0.25">
      <c r="A40" s="37" t="str">
        <f>'Raw Data'!B41</f>
        <v>cel-miR-39-3p</v>
      </c>
      <c r="B40" s="23" t="s">
        <v>38</v>
      </c>
      <c r="C40" s="35">
        <f>IF(SUM('Raw Data'!C$4:C$98)=0, "", IF(AND(ISNUMBER('Raw Data'!C41),'Raw Data'!C41&lt;$I$1, 'Raw Data'!C41&gt;0),'Raw Data'!C41,$I$1))</f>
        <v>19.61</v>
      </c>
      <c r="D40" s="35" t="str">
        <f>IF(SUM('Raw Data'!D$4:D$98)=0, "", IF(AND(ISNUMBER('Raw Data'!D41),'Raw Data'!D41&lt;$I$1, 'Raw Data'!D41&gt;0),'Raw Data'!D41,$I$1))</f>
        <v/>
      </c>
      <c r="E40" s="35" t="str">
        <f>IF(SUM('Raw Data'!E$4:E$98)=0, "", IF(AND(ISNUMBER('Raw Data'!E41),'Raw Data'!E41&lt;$I$1, 'Raw Data'!E41&gt;0),'Raw Data'!E41,$I$1))</f>
        <v/>
      </c>
      <c r="F40" s="35" t="str">
        <f>IF(SUM('Raw Data'!F$4:F$98)=0, "", IF(AND(ISNUMBER('Raw Data'!F41),'Raw Data'!F41&lt;$I$1, 'Raw Data'!F41&gt;0),'Raw Data'!F41,$I$1))</f>
        <v/>
      </c>
      <c r="G40" s="37" t="str">
        <f t="shared" si="20"/>
        <v>miRTC</v>
      </c>
      <c r="H40" s="3">
        <v>10</v>
      </c>
      <c r="I40" s="39" t="str">
        <f t="shared" si="21"/>
        <v/>
      </c>
      <c r="J40" s="38" t="str">
        <f t="shared" si="22"/>
        <v/>
      </c>
      <c r="K40" s="38" t="str">
        <f t="shared" si="23"/>
        <v/>
      </c>
      <c r="L40" s="38" t="str">
        <f t="shared" si="24"/>
        <v/>
      </c>
      <c r="M40" s="38" t="str">
        <f t="shared" si="25"/>
        <v/>
      </c>
      <c r="N40" s="38" t="str">
        <f t="shared" si="26"/>
        <v/>
      </c>
      <c r="O40" s="38" t="str">
        <f t="shared" si="27"/>
        <v/>
      </c>
      <c r="P40" s="38" t="str">
        <f t="shared" si="28"/>
        <v/>
      </c>
    </row>
    <row r="41" spans="1:16" ht="12" customHeight="1" x14ac:dyDescent="0.25">
      <c r="A41" s="37" t="str">
        <f>'Raw Data'!B42</f>
        <v>hsa-miR-16-5p</v>
      </c>
      <c r="B41" s="23" t="s">
        <v>39</v>
      </c>
      <c r="C41" s="35">
        <f>IF(SUM('Raw Data'!C$4:C$98)=0, "", IF(AND(ISNUMBER('Raw Data'!C42),'Raw Data'!C42&lt;$I$1, 'Raw Data'!C42&gt;0),'Raw Data'!C42,$I$1))</f>
        <v>21.9</v>
      </c>
      <c r="D41" s="35" t="str">
        <f>IF(SUM('Raw Data'!D$4:D$98)=0, "", IF(AND(ISNUMBER('Raw Data'!D42),'Raw Data'!D42&lt;$I$1, 'Raw Data'!D42&gt;0),'Raw Data'!D42,$I$1))</f>
        <v/>
      </c>
      <c r="E41" s="35" t="str">
        <f>IF(SUM('Raw Data'!E$4:E$98)=0, "", IF(AND(ISNUMBER('Raw Data'!E42),'Raw Data'!E42&lt;$I$1, 'Raw Data'!E42&gt;0),'Raw Data'!E42,$I$1))</f>
        <v/>
      </c>
      <c r="F41" s="35" t="str">
        <f>IF(SUM('Raw Data'!F$4:F$98)=0, "", IF(AND(ISNUMBER('Raw Data'!F42),'Raw Data'!F42&lt;$I$1, 'Raw Data'!F42&gt;0),'Raw Data'!F42,$I$1))</f>
        <v/>
      </c>
      <c r="G41" s="37" t="str">
        <f t="shared" si="20"/>
        <v>PPC</v>
      </c>
      <c r="H41" s="3">
        <v>11</v>
      </c>
      <c r="I41" s="39" t="str">
        <f t="shared" si="21"/>
        <v/>
      </c>
      <c r="J41" s="38" t="str">
        <f t="shared" si="22"/>
        <v/>
      </c>
      <c r="K41" s="38" t="str">
        <f t="shared" si="23"/>
        <v/>
      </c>
      <c r="L41" s="38" t="str">
        <f t="shared" si="24"/>
        <v/>
      </c>
      <c r="M41" s="38" t="str">
        <f t="shared" si="25"/>
        <v/>
      </c>
      <c r="N41" s="38" t="str">
        <f t="shared" si="26"/>
        <v/>
      </c>
      <c r="O41" s="38" t="str">
        <f t="shared" si="27"/>
        <v/>
      </c>
      <c r="P41" s="38" t="str">
        <f t="shared" si="28"/>
        <v/>
      </c>
    </row>
    <row r="42" spans="1:16" ht="12" customHeight="1" x14ac:dyDescent="0.25">
      <c r="A42" s="37" t="str">
        <f>'Raw Data'!B43</f>
        <v>hsa-miR-21-5p</v>
      </c>
      <c r="B42" s="23" t="s">
        <v>40</v>
      </c>
      <c r="C42" s="35">
        <f>IF(SUM('Raw Data'!C$4:C$98)=0, "", IF(AND(ISNUMBER('Raw Data'!C43),'Raw Data'!C43&lt;$I$1, 'Raw Data'!C43&gt;0),'Raw Data'!C43,$I$1))</f>
        <v>22.07</v>
      </c>
      <c r="D42" s="35" t="str">
        <f>IF(SUM('Raw Data'!D$4:D$98)=0, "", IF(AND(ISNUMBER('Raw Data'!D43),'Raw Data'!D43&lt;$I$1, 'Raw Data'!D43&gt;0),'Raw Data'!D43,$I$1))</f>
        <v/>
      </c>
      <c r="E42" s="35" t="str">
        <f>IF(SUM('Raw Data'!E$4:E$98)=0, "", IF(AND(ISNUMBER('Raw Data'!E43),'Raw Data'!E43&lt;$I$1, 'Raw Data'!E43&gt;0),'Raw Data'!E43,$I$1))</f>
        <v/>
      </c>
      <c r="F42" s="35" t="str">
        <f>IF(SUM('Raw Data'!F$4:F$98)=0, "", IF(AND(ISNUMBER('Raw Data'!F43),'Raw Data'!F43&lt;$I$1, 'Raw Data'!F43&gt;0),'Raw Data'!F43,$I$1))</f>
        <v/>
      </c>
      <c r="G42" s="37" t="str">
        <f t="shared" si="20"/>
        <v>PPC</v>
      </c>
      <c r="H42" s="3">
        <v>12</v>
      </c>
      <c r="I42" s="39" t="str">
        <f t="shared" si="21"/>
        <v/>
      </c>
      <c r="J42" s="38" t="str">
        <f t="shared" si="22"/>
        <v/>
      </c>
      <c r="K42" s="38" t="str">
        <f t="shared" si="23"/>
        <v/>
      </c>
      <c r="L42" s="38" t="str">
        <f t="shared" si="24"/>
        <v/>
      </c>
      <c r="M42" s="38" t="str">
        <f t="shared" si="25"/>
        <v/>
      </c>
      <c r="N42" s="38" t="str">
        <f t="shared" si="26"/>
        <v/>
      </c>
      <c r="O42" s="38" t="str">
        <f t="shared" si="27"/>
        <v/>
      </c>
      <c r="P42" s="38" t="str">
        <f t="shared" si="28"/>
        <v/>
      </c>
    </row>
    <row r="43" spans="1:16" ht="12" customHeight="1" x14ac:dyDescent="0.25">
      <c r="A43" s="37" t="str">
        <f>'Raw Data'!B44</f>
        <v>hsa-miR-191-5p</v>
      </c>
      <c r="B43" s="23" t="s">
        <v>41</v>
      </c>
      <c r="C43" s="35">
        <f>IF(SUM('Raw Data'!C$4:C$98)=0, "", IF(AND(ISNUMBER('Raw Data'!C44),'Raw Data'!C44&lt;$I$1, 'Raw Data'!C44&gt;0),'Raw Data'!C44,$I$1))</f>
        <v>23.72</v>
      </c>
      <c r="D43" s="35" t="str">
        <f>IF(SUM('Raw Data'!D$4:D$98)=0, "", IF(AND(ISNUMBER('Raw Data'!D44),'Raw Data'!D44&lt;$I$1, 'Raw Data'!D44&gt;0),'Raw Data'!D44,$I$1))</f>
        <v/>
      </c>
      <c r="E43" s="35" t="str">
        <f>IF(SUM('Raw Data'!E$4:E$98)=0, "", IF(AND(ISNUMBER('Raw Data'!E44),'Raw Data'!E44&lt;$I$1, 'Raw Data'!E44&gt;0),'Raw Data'!E44,$I$1))</f>
        <v/>
      </c>
      <c r="F43" s="35" t="str">
        <f>IF(SUM('Raw Data'!F$4:F$98)=0, "", IF(AND(ISNUMBER('Raw Data'!F44),'Raw Data'!F44&lt;$I$1, 'Raw Data'!F44&gt;0),'Raw Data'!F44,$I$1))</f>
        <v/>
      </c>
      <c r="I43" s="17"/>
      <c r="J43" s="17"/>
      <c r="K43" s="17"/>
      <c r="L43" s="17"/>
      <c r="M43" s="17"/>
      <c r="N43" s="17"/>
      <c r="O43" s="17"/>
      <c r="P43" s="17"/>
    </row>
    <row r="44" spans="1:16" ht="12" customHeight="1" x14ac:dyDescent="0.25">
      <c r="A44" s="37" t="str">
        <f>'Raw Data'!B45</f>
        <v>SNORD61</v>
      </c>
      <c r="B44" s="23" t="s">
        <v>42</v>
      </c>
      <c r="C44" s="35">
        <f>IF(SUM('Raw Data'!C$4:C$98)=0, "", IF(AND(ISNUMBER('Raw Data'!C45),'Raw Data'!C45&lt;$I$1, 'Raw Data'!C45&gt;0),'Raw Data'!C45,$I$1))</f>
        <v>21.84</v>
      </c>
      <c r="D44" s="35" t="str">
        <f>IF(SUM('Raw Data'!D$4:D$98)=0, "", IF(AND(ISNUMBER('Raw Data'!D45),'Raw Data'!D45&lt;$I$1, 'Raw Data'!D45&gt;0),'Raw Data'!D45,$I$1))</f>
        <v/>
      </c>
      <c r="E44" s="35" t="str">
        <f>IF(SUM('Raw Data'!E$4:E$98)=0, "", IF(AND(ISNUMBER('Raw Data'!E45),'Raw Data'!E45&lt;$I$1, 'Raw Data'!E45&gt;0),'Raw Data'!E45,$I$1))</f>
        <v/>
      </c>
      <c r="F44" s="35" t="str">
        <f>IF(SUM('Raw Data'!F$4:F$98)=0, "", IF(AND(ISNUMBER('Raw Data'!F45),'Raw Data'!F45&lt;$I$1, 'Raw Data'!F45&gt;0),'Raw Data'!F45,$I$1))</f>
        <v/>
      </c>
      <c r="G44" s="109" t="s">
        <v>157</v>
      </c>
      <c r="H44" s="105"/>
      <c r="I44" s="15">
        <v>1</v>
      </c>
      <c r="J44" s="15">
        <v>2</v>
      </c>
      <c r="K44" s="15">
        <v>3</v>
      </c>
      <c r="L44" s="15">
        <v>4</v>
      </c>
      <c r="M44" s="15">
        <v>5</v>
      </c>
      <c r="N44" s="15">
        <v>6</v>
      </c>
      <c r="O44" s="15">
        <v>7</v>
      </c>
      <c r="P44" s="15">
        <v>8</v>
      </c>
    </row>
    <row r="45" spans="1:16" ht="12" customHeight="1" x14ac:dyDescent="0.25">
      <c r="A45" s="37" t="str">
        <f>'Raw Data'!B46</f>
        <v>SNORD95</v>
      </c>
      <c r="B45" s="23" t="s">
        <v>43</v>
      </c>
      <c r="C45" s="35">
        <f>IF(SUM('Raw Data'!C$4:C$98)=0, "", IF(AND(ISNUMBER('Raw Data'!C46),'Raw Data'!C46&lt;$I$1, 'Raw Data'!C46&gt;0),'Raw Data'!C46,$I$1))</f>
        <v>22.43</v>
      </c>
      <c r="D45" s="35" t="str">
        <f>IF(SUM('Raw Data'!D$4:D$98)=0, "", IF(AND(ISNUMBER('Raw Data'!D46),'Raw Data'!D46&lt;$I$1, 'Raw Data'!D46&gt;0),'Raw Data'!D46,$I$1))</f>
        <v/>
      </c>
      <c r="E45" s="35" t="str">
        <f>IF(SUM('Raw Data'!E$4:E$98)=0, "", IF(AND(ISNUMBER('Raw Data'!E46),'Raw Data'!E46&lt;$I$1, 'Raw Data'!E46&gt;0),'Raw Data'!E46,$I$1))</f>
        <v/>
      </c>
      <c r="F45" s="35" t="str">
        <f>IF(SUM('Raw Data'!F$4:F$98)=0, "", IF(AND(ISNUMBER('Raw Data'!F46),'Raw Data'!F46&lt;$I$1, 'Raw Data'!F46&gt;0),'Raw Data'!F46,$I$1))</f>
        <v/>
      </c>
      <c r="G45" s="37" t="str">
        <f>A3</f>
        <v>cel-miR-39-3p</v>
      </c>
      <c r="H45" s="3">
        <v>1</v>
      </c>
      <c r="I45" s="38" t="str">
        <f>F3</f>
        <v/>
      </c>
      <c r="J45" s="38" t="str">
        <f>F15</f>
        <v/>
      </c>
      <c r="K45" s="38" t="str">
        <f>F27</f>
        <v/>
      </c>
      <c r="L45" s="38" t="str">
        <f>F39</f>
        <v/>
      </c>
      <c r="M45" s="38" t="str">
        <f>F51</f>
        <v/>
      </c>
      <c r="N45" s="38" t="str">
        <f>F63</f>
        <v/>
      </c>
      <c r="O45" s="38" t="str">
        <f>F75</f>
        <v/>
      </c>
      <c r="P45" s="38" t="str">
        <f>F87</f>
        <v/>
      </c>
    </row>
    <row r="46" spans="1:16" ht="12" customHeight="1" x14ac:dyDescent="0.25">
      <c r="A46" s="37" t="str">
        <f>'Raw Data'!B47</f>
        <v>SNORD96A</v>
      </c>
      <c r="B46" s="23" t="s">
        <v>44</v>
      </c>
      <c r="C46" s="35">
        <f>IF(SUM('Raw Data'!C$4:C$98)=0, "", IF(AND(ISNUMBER('Raw Data'!C47),'Raw Data'!C47&lt;$I$1, 'Raw Data'!C47&gt;0),'Raw Data'!C47,$I$1))</f>
        <v>23.14</v>
      </c>
      <c r="D46" s="35" t="str">
        <f>IF(SUM('Raw Data'!D$4:D$98)=0, "", IF(AND(ISNUMBER('Raw Data'!D47),'Raw Data'!D47&lt;$I$1, 'Raw Data'!D47&gt;0),'Raw Data'!D47,$I$1))</f>
        <v/>
      </c>
      <c r="E46" s="35" t="str">
        <f>IF(SUM('Raw Data'!E$4:E$98)=0, "", IF(AND(ISNUMBER('Raw Data'!E47),'Raw Data'!E47&lt;$I$1, 'Raw Data'!E47&gt;0),'Raw Data'!E47,$I$1))</f>
        <v/>
      </c>
      <c r="F46" s="35" t="str">
        <f>IF(SUM('Raw Data'!F$4:F$98)=0, "", IF(AND(ISNUMBER('Raw Data'!F47),'Raw Data'!F47&lt;$I$1, 'Raw Data'!F47&gt;0),'Raw Data'!F47,$I$1))</f>
        <v/>
      </c>
      <c r="G46" s="37" t="str">
        <f t="shared" ref="G46:G56" si="29">A4</f>
        <v>cel-miR-39-3p</v>
      </c>
      <c r="H46" s="3">
        <v>2</v>
      </c>
      <c r="I46" s="38" t="str">
        <f t="shared" ref="I46:I56" si="30">F4</f>
        <v/>
      </c>
      <c r="J46" s="38" t="str">
        <f t="shared" ref="J46:J56" si="31">F16</f>
        <v/>
      </c>
      <c r="K46" s="38" t="str">
        <f t="shared" ref="K46:K56" si="32">F28</f>
        <v/>
      </c>
      <c r="L46" s="38" t="str">
        <f t="shared" ref="L46:L56" si="33">F40</f>
        <v/>
      </c>
      <c r="M46" s="38" t="str">
        <f t="shared" ref="M46:M56" si="34">F52</f>
        <v/>
      </c>
      <c r="N46" s="38" t="str">
        <f t="shared" ref="N46:N56" si="35">F64</f>
        <v/>
      </c>
      <c r="O46" s="38" t="str">
        <f t="shared" ref="O46:O56" si="36">F76</f>
        <v/>
      </c>
      <c r="P46" s="38" t="str">
        <f t="shared" ref="P46:P56" si="37">F88</f>
        <v/>
      </c>
    </row>
    <row r="47" spans="1:16" ht="12" customHeight="1" x14ac:dyDescent="0.25">
      <c r="A47" s="37" t="str">
        <f>'Raw Data'!B48</f>
        <v>miRTC</v>
      </c>
      <c r="B47" s="23" t="s">
        <v>45</v>
      </c>
      <c r="C47" s="35">
        <f>IF(SUM('Raw Data'!C$4:C$98)=0, "", IF(AND(ISNUMBER('Raw Data'!C48),'Raw Data'!C48&lt;$I$1, 'Raw Data'!C48&gt;0),'Raw Data'!C48,$I$1))</f>
        <v>19.32</v>
      </c>
      <c r="D47" s="35" t="str">
        <f>IF(SUM('Raw Data'!D$4:D$98)=0, "", IF(AND(ISNUMBER('Raw Data'!D48),'Raw Data'!D48&lt;$I$1, 'Raw Data'!D48&gt;0),'Raw Data'!D48,$I$1))</f>
        <v/>
      </c>
      <c r="E47" s="35" t="str">
        <f>IF(SUM('Raw Data'!E$4:E$98)=0, "", IF(AND(ISNUMBER('Raw Data'!E48),'Raw Data'!E48&lt;$I$1, 'Raw Data'!E48&gt;0),'Raw Data'!E48,$I$1))</f>
        <v/>
      </c>
      <c r="F47" s="35" t="str">
        <f>IF(SUM('Raw Data'!F$4:F$98)=0, "", IF(AND(ISNUMBER('Raw Data'!F48),'Raw Data'!F48&lt;$I$1, 'Raw Data'!F48&gt;0),'Raw Data'!F48,$I$1))</f>
        <v/>
      </c>
      <c r="G47" s="37" t="str">
        <f t="shared" si="29"/>
        <v>hsa-miR-16-5p</v>
      </c>
      <c r="H47" s="3">
        <v>3</v>
      </c>
      <c r="I47" s="38" t="str">
        <f t="shared" si="30"/>
        <v/>
      </c>
      <c r="J47" s="38" t="str">
        <f t="shared" si="31"/>
        <v/>
      </c>
      <c r="K47" s="38" t="str">
        <f t="shared" si="32"/>
        <v/>
      </c>
      <c r="L47" s="38" t="str">
        <f t="shared" si="33"/>
        <v/>
      </c>
      <c r="M47" s="38" t="str">
        <f t="shared" si="34"/>
        <v/>
      </c>
      <c r="N47" s="38" t="str">
        <f t="shared" si="35"/>
        <v/>
      </c>
      <c r="O47" s="38" t="str">
        <f t="shared" si="36"/>
        <v/>
      </c>
      <c r="P47" s="38" t="str">
        <f t="shared" si="37"/>
        <v/>
      </c>
    </row>
    <row r="48" spans="1:16" ht="12" customHeight="1" x14ac:dyDescent="0.25">
      <c r="A48" s="37" t="str">
        <f>'Raw Data'!B49</f>
        <v>miRTC</v>
      </c>
      <c r="B48" s="23" t="s">
        <v>46</v>
      </c>
      <c r="C48" s="35">
        <f>IF(SUM('Raw Data'!C$4:C$98)=0, "", IF(AND(ISNUMBER('Raw Data'!C49),'Raw Data'!C49&lt;$I$1, 'Raw Data'!C49&gt;0),'Raw Data'!C49,$I$1))</f>
        <v>19.54</v>
      </c>
      <c r="D48" s="35" t="str">
        <f>IF(SUM('Raw Data'!D$4:D$98)=0, "", IF(AND(ISNUMBER('Raw Data'!D49),'Raw Data'!D49&lt;$I$1, 'Raw Data'!D49&gt;0),'Raw Data'!D49,$I$1))</f>
        <v/>
      </c>
      <c r="E48" s="35" t="str">
        <f>IF(SUM('Raw Data'!E$4:E$98)=0, "", IF(AND(ISNUMBER('Raw Data'!E49),'Raw Data'!E49&lt;$I$1, 'Raw Data'!E49&gt;0),'Raw Data'!E49,$I$1))</f>
        <v/>
      </c>
      <c r="F48" s="35" t="str">
        <f>IF(SUM('Raw Data'!F$4:F$98)=0, "", IF(AND(ISNUMBER('Raw Data'!F49),'Raw Data'!F49&lt;$I$1, 'Raw Data'!F49&gt;0),'Raw Data'!F49,$I$1))</f>
        <v/>
      </c>
      <c r="G48" s="37" t="str">
        <f t="shared" si="29"/>
        <v>hsa-miR-21-5p</v>
      </c>
      <c r="H48" s="3">
        <v>4</v>
      </c>
      <c r="I48" s="38" t="str">
        <f t="shared" si="30"/>
        <v/>
      </c>
      <c r="J48" s="38" t="str">
        <f t="shared" si="31"/>
        <v/>
      </c>
      <c r="K48" s="38" t="str">
        <f t="shared" si="32"/>
        <v/>
      </c>
      <c r="L48" s="38" t="str">
        <f t="shared" si="33"/>
        <v/>
      </c>
      <c r="M48" s="38" t="str">
        <f t="shared" si="34"/>
        <v/>
      </c>
      <c r="N48" s="38" t="str">
        <f t="shared" si="35"/>
        <v/>
      </c>
      <c r="O48" s="38" t="str">
        <f t="shared" si="36"/>
        <v/>
      </c>
      <c r="P48" s="38" t="str">
        <f t="shared" si="37"/>
        <v/>
      </c>
    </row>
    <row r="49" spans="1:16" ht="12" customHeight="1" x14ac:dyDescent="0.25">
      <c r="A49" s="37" t="str">
        <f>'Raw Data'!B50</f>
        <v>PPC</v>
      </c>
      <c r="B49" s="23" t="s">
        <v>47</v>
      </c>
      <c r="C49" s="35">
        <f>IF(SUM('Raw Data'!C$4:C$98)=0, "", IF(AND(ISNUMBER('Raw Data'!C50),'Raw Data'!C50&lt;$I$1, 'Raw Data'!C50&gt;0),'Raw Data'!C50,$I$1))</f>
        <v>21.18</v>
      </c>
      <c r="D49" s="35" t="str">
        <f>IF(SUM('Raw Data'!D$4:D$98)=0, "", IF(AND(ISNUMBER('Raw Data'!D50),'Raw Data'!D50&lt;$I$1, 'Raw Data'!D50&gt;0),'Raw Data'!D50,$I$1))</f>
        <v/>
      </c>
      <c r="E49" s="35" t="str">
        <f>IF(SUM('Raw Data'!E$4:E$98)=0, "", IF(AND(ISNUMBER('Raw Data'!E50),'Raw Data'!E50&lt;$I$1, 'Raw Data'!E50&gt;0),'Raw Data'!E50,$I$1))</f>
        <v/>
      </c>
      <c r="F49" s="35" t="str">
        <f>IF(SUM('Raw Data'!F$4:F$98)=0, "", IF(AND(ISNUMBER('Raw Data'!F50),'Raw Data'!F50&lt;$I$1, 'Raw Data'!F50&gt;0),'Raw Data'!F50,$I$1))</f>
        <v/>
      </c>
      <c r="G49" s="37" t="str">
        <f t="shared" si="29"/>
        <v>hsa-miR-191-5p</v>
      </c>
      <c r="H49" s="3">
        <v>5</v>
      </c>
      <c r="I49" s="38" t="str">
        <f t="shared" si="30"/>
        <v/>
      </c>
      <c r="J49" s="38" t="str">
        <f t="shared" si="31"/>
        <v/>
      </c>
      <c r="K49" s="38" t="str">
        <f t="shared" si="32"/>
        <v/>
      </c>
      <c r="L49" s="38" t="str">
        <f t="shared" si="33"/>
        <v/>
      </c>
      <c r="M49" s="38" t="str">
        <f t="shared" si="34"/>
        <v/>
      </c>
      <c r="N49" s="38" t="str">
        <f t="shared" si="35"/>
        <v/>
      </c>
      <c r="O49" s="38" t="str">
        <f t="shared" si="36"/>
        <v/>
      </c>
      <c r="P49" s="38" t="str">
        <f t="shared" si="37"/>
        <v/>
      </c>
    </row>
    <row r="50" spans="1:16" ht="12" customHeight="1" x14ac:dyDescent="0.25">
      <c r="A50" s="37" t="str">
        <f>'Raw Data'!B51</f>
        <v>PPC</v>
      </c>
      <c r="B50" s="23" t="s">
        <v>48</v>
      </c>
      <c r="C50" s="35">
        <f>IF(SUM('Raw Data'!C$4:C$98)=0, "", IF(AND(ISNUMBER('Raw Data'!C51),'Raw Data'!C51&lt;$I$1, 'Raw Data'!C51&gt;0),'Raw Data'!C51,$I$1))</f>
        <v>21.79</v>
      </c>
      <c r="D50" s="35" t="str">
        <f>IF(SUM('Raw Data'!D$4:D$98)=0, "", IF(AND(ISNUMBER('Raw Data'!D51),'Raw Data'!D51&lt;$I$1, 'Raw Data'!D51&gt;0),'Raw Data'!D51,$I$1))</f>
        <v/>
      </c>
      <c r="E50" s="35" t="str">
        <f>IF(SUM('Raw Data'!E$4:E$98)=0, "", IF(AND(ISNUMBER('Raw Data'!E51),'Raw Data'!E51&lt;$I$1, 'Raw Data'!E51&gt;0),'Raw Data'!E51,$I$1))</f>
        <v/>
      </c>
      <c r="F50" s="35" t="str">
        <f>IF(SUM('Raw Data'!F$4:F$98)=0, "", IF(AND(ISNUMBER('Raw Data'!F51),'Raw Data'!F51&lt;$I$1, 'Raw Data'!F51&gt;0),'Raw Data'!F51,$I$1))</f>
        <v/>
      </c>
      <c r="G50" s="37" t="str">
        <f t="shared" si="29"/>
        <v>SNORD61</v>
      </c>
      <c r="H50" s="3">
        <v>6</v>
      </c>
      <c r="I50" s="38" t="str">
        <f t="shared" si="30"/>
        <v/>
      </c>
      <c r="J50" s="38" t="str">
        <f t="shared" si="31"/>
        <v/>
      </c>
      <c r="K50" s="38" t="str">
        <f t="shared" si="32"/>
        <v/>
      </c>
      <c r="L50" s="38" t="str">
        <f t="shared" si="33"/>
        <v/>
      </c>
      <c r="M50" s="38" t="str">
        <f t="shared" si="34"/>
        <v/>
      </c>
      <c r="N50" s="38" t="str">
        <f t="shared" si="35"/>
        <v/>
      </c>
      <c r="O50" s="38" t="str">
        <f t="shared" si="36"/>
        <v/>
      </c>
      <c r="P50" s="38" t="str">
        <f t="shared" si="37"/>
        <v/>
      </c>
    </row>
    <row r="51" spans="1:16" ht="12" customHeight="1" x14ac:dyDescent="0.25">
      <c r="A51" s="37" t="str">
        <f>'Raw Data'!B52</f>
        <v>cel-miR-39-3p</v>
      </c>
      <c r="B51" s="23" t="s">
        <v>49</v>
      </c>
      <c r="C51" s="35">
        <f>IF(SUM('Raw Data'!C$4:C$98)=0, "", IF(AND(ISNUMBER('Raw Data'!C52),'Raw Data'!C52&lt;$I$1, 'Raw Data'!C52&gt;0),'Raw Data'!C52,$I$1))</f>
        <v>19.86</v>
      </c>
      <c r="D51" s="35" t="str">
        <f>IF(SUM('Raw Data'!D$4:D$98)=0, "", IF(AND(ISNUMBER('Raw Data'!D52),'Raw Data'!D52&lt;$I$1, 'Raw Data'!D52&gt;0),'Raw Data'!D52,$I$1))</f>
        <v/>
      </c>
      <c r="E51" s="35" t="str">
        <f>IF(SUM('Raw Data'!E$4:E$98)=0, "", IF(AND(ISNUMBER('Raw Data'!E52),'Raw Data'!E52&lt;$I$1, 'Raw Data'!E52&gt;0),'Raw Data'!E52,$I$1))</f>
        <v/>
      </c>
      <c r="F51" s="35" t="str">
        <f>IF(SUM('Raw Data'!F$4:F$98)=0, "", IF(AND(ISNUMBER('Raw Data'!F52),'Raw Data'!F52&lt;$I$1, 'Raw Data'!F52&gt;0),'Raw Data'!F52,$I$1))</f>
        <v/>
      </c>
      <c r="G51" s="37" t="str">
        <f t="shared" si="29"/>
        <v>SNORD95</v>
      </c>
      <c r="H51" s="3">
        <v>7</v>
      </c>
      <c r="I51" s="38" t="str">
        <f t="shared" si="30"/>
        <v/>
      </c>
      <c r="J51" s="38" t="str">
        <f t="shared" si="31"/>
        <v/>
      </c>
      <c r="K51" s="38" t="str">
        <f t="shared" si="32"/>
        <v/>
      </c>
      <c r="L51" s="38" t="str">
        <f t="shared" si="33"/>
        <v/>
      </c>
      <c r="M51" s="38" t="str">
        <f t="shared" si="34"/>
        <v/>
      </c>
      <c r="N51" s="38" t="str">
        <f t="shared" si="35"/>
        <v/>
      </c>
      <c r="O51" s="38" t="str">
        <f t="shared" si="36"/>
        <v/>
      </c>
      <c r="P51" s="38" t="str">
        <f t="shared" si="37"/>
        <v/>
      </c>
    </row>
    <row r="52" spans="1:16" ht="12" customHeight="1" x14ac:dyDescent="0.25">
      <c r="A52" s="37" t="str">
        <f>'Raw Data'!B53</f>
        <v>cel-miR-39-3p</v>
      </c>
      <c r="B52" s="23" t="s">
        <v>50</v>
      </c>
      <c r="C52" s="35">
        <f>IF(SUM('Raw Data'!C$4:C$98)=0, "", IF(AND(ISNUMBER('Raw Data'!C53),'Raw Data'!C53&lt;$I$1, 'Raw Data'!C53&gt;0),'Raw Data'!C53,$I$1))</f>
        <v>19.41</v>
      </c>
      <c r="D52" s="35" t="str">
        <f>IF(SUM('Raw Data'!D$4:D$98)=0, "", IF(AND(ISNUMBER('Raw Data'!D53),'Raw Data'!D53&lt;$I$1, 'Raw Data'!D53&gt;0),'Raw Data'!D53,$I$1))</f>
        <v/>
      </c>
      <c r="E52" s="35" t="str">
        <f>IF(SUM('Raw Data'!E$4:E$98)=0, "", IF(AND(ISNUMBER('Raw Data'!E53),'Raw Data'!E53&lt;$I$1, 'Raw Data'!E53&gt;0),'Raw Data'!E53,$I$1))</f>
        <v/>
      </c>
      <c r="F52" s="35" t="str">
        <f>IF(SUM('Raw Data'!F$4:F$98)=0, "", IF(AND(ISNUMBER('Raw Data'!F53),'Raw Data'!F53&lt;$I$1, 'Raw Data'!F53&gt;0),'Raw Data'!F53,$I$1))</f>
        <v/>
      </c>
      <c r="G52" s="37" t="str">
        <f t="shared" si="29"/>
        <v>SNORD96A</v>
      </c>
      <c r="H52" s="3">
        <v>8</v>
      </c>
      <c r="I52" s="38" t="str">
        <f t="shared" si="30"/>
        <v/>
      </c>
      <c r="J52" s="38" t="str">
        <f t="shared" si="31"/>
        <v/>
      </c>
      <c r="K52" s="38" t="str">
        <f t="shared" si="32"/>
        <v/>
      </c>
      <c r="L52" s="38" t="str">
        <f t="shared" si="33"/>
        <v/>
      </c>
      <c r="M52" s="38" t="str">
        <f t="shared" si="34"/>
        <v/>
      </c>
      <c r="N52" s="38" t="str">
        <f t="shared" si="35"/>
        <v/>
      </c>
      <c r="O52" s="38" t="str">
        <f t="shared" si="36"/>
        <v/>
      </c>
      <c r="P52" s="38" t="str">
        <f t="shared" si="37"/>
        <v/>
      </c>
    </row>
    <row r="53" spans="1:16" ht="12" customHeight="1" x14ac:dyDescent="0.25">
      <c r="A53" s="37" t="str">
        <f>'Raw Data'!B54</f>
        <v>hsa-miR-16-5p</v>
      </c>
      <c r="B53" s="23" t="s">
        <v>51</v>
      </c>
      <c r="C53" s="35">
        <f>IF(SUM('Raw Data'!C$4:C$98)=0, "", IF(AND(ISNUMBER('Raw Data'!C54),'Raw Data'!C54&lt;$I$1, 'Raw Data'!C54&gt;0),'Raw Data'!C54,$I$1))</f>
        <v>21.83</v>
      </c>
      <c r="D53" s="35" t="str">
        <f>IF(SUM('Raw Data'!D$4:D$98)=0, "", IF(AND(ISNUMBER('Raw Data'!D54),'Raw Data'!D54&lt;$I$1, 'Raw Data'!D54&gt;0),'Raw Data'!D54,$I$1))</f>
        <v/>
      </c>
      <c r="E53" s="35" t="str">
        <f>IF(SUM('Raw Data'!E$4:E$98)=0, "", IF(AND(ISNUMBER('Raw Data'!E54),'Raw Data'!E54&lt;$I$1, 'Raw Data'!E54&gt;0),'Raw Data'!E54,$I$1))</f>
        <v/>
      </c>
      <c r="F53" s="35" t="str">
        <f>IF(SUM('Raw Data'!F$4:F$98)=0, "", IF(AND(ISNUMBER('Raw Data'!F54),'Raw Data'!F54&lt;$I$1, 'Raw Data'!F54&gt;0),'Raw Data'!F54,$I$1))</f>
        <v/>
      </c>
      <c r="G53" s="37" t="str">
        <f t="shared" si="29"/>
        <v>miRTC</v>
      </c>
      <c r="H53" s="3">
        <v>9</v>
      </c>
      <c r="I53" s="38" t="str">
        <f t="shared" si="30"/>
        <v/>
      </c>
      <c r="J53" s="38" t="str">
        <f t="shared" si="31"/>
        <v/>
      </c>
      <c r="K53" s="38" t="str">
        <f t="shared" si="32"/>
        <v/>
      </c>
      <c r="L53" s="38" t="str">
        <f t="shared" si="33"/>
        <v/>
      </c>
      <c r="M53" s="38" t="str">
        <f t="shared" si="34"/>
        <v/>
      </c>
      <c r="N53" s="38" t="str">
        <f t="shared" si="35"/>
        <v/>
      </c>
      <c r="O53" s="38" t="str">
        <f t="shared" si="36"/>
        <v/>
      </c>
      <c r="P53" s="38" t="str">
        <f t="shared" si="37"/>
        <v/>
      </c>
    </row>
    <row r="54" spans="1:16" ht="12" customHeight="1" x14ac:dyDescent="0.25">
      <c r="A54" s="37" t="str">
        <f>'Raw Data'!B55</f>
        <v>hsa-miR-21-5p</v>
      </c>
      <c r="B54" s="23" t="s">
        <v>52</v>
      </c>
      <c r="C54" s="35">
        <f>IF(SUM('Raw Data'!C$4:C$98)=0, "", IF(AND(ISNUMBER('Raw Data'!C55),'Raw Data'!C55&lt;$I$1, 'Raw Data'!C55&gt;0),'Raw Data'!C55,$I$1))</f>
        <v>22.98</v>
      </c>
      <c r="D54" s="35" t="str">
        <f>IF(SUM('Raw Data'!D$4:D$98)=0, "", IF(AND(ISNUMBER('Raw Data'!D55),'Raw Data'!D55&lt;$I$1, 'Raw Data'!D55&gt;0),'Raw Data'!D55,$I$1))</f>
        <v/>
      </c>
      <c r="E54" s="35" t="str">
        <f>IF(SUM('Raw Data'!E$4:E$98)=0, "", IF(AND(ISNUMBER('Raw Data'!E55),'Raw Data'!E55&lt;$I$1, 'Raw Data'!E55&gt;0),'Raw Data'!E55,$I$1))</f>
        <v/>
      </c>
      <c r="F54" s="35" t="str">
        <f>IF(SUM('Raw Data'!F$4:F$98)=0, "", IF(AND(ISNUMBER('Raw Data'!F55),'Raw Data'!F55&lt;$I$1, 'Raw Data'!F55&gt;0),'Raw Data'!F55,$I$1))</f>
        <v/>
      </c>
      <c r="G54" s="37" t="str">
        <f t="shared" si="29"/>
        <v>miRTC</v>
      </c>
      <c r="H54" s="3">
        <v>10</v>
      </c>
      <c r="I54" s="38" t="str">
        <f t="shared" si="30"/>
        <v/>
      </c>
      <c r="J54" s="38" t="str">
        <f t="shared" si="31"/>
        <v/>
      </c>
      <c r="K54" s="38" t="str">
        <f t="shared" si="32"/>
        <v/>
      </c>
      <c r="L54" s="38" t="str">
        <f t="shared" si="33"/>
        <v/>
      </c>
      <c r="M54" s="38" t="str">
        <f t="shared" si="34"/>
        <v/>
      </c>
      <c r="N54" s="38" t="str">
        <f t="shared" si="35"/>
        <v/>
      </c>
      <c r="O54" s="38" t="str">
        <f t="shared" si="36"/>
        <v/>
      </c>
      <c r="P54" s="38" t="str">
        <f t="shared" si="37"/>
        <v/>
      </c>
    </row>
    <row r="55" spans="1:16" ht="12" customHeight="1" x14ac:dyDescent="0.25">
      <c r="A55" s="37" t="str">
        <f>'Raw Data'!B56</f>
        <v>hsa-miR-191-5p</v>
      </c>
      <c r="B55" s="23" t="s">
        <v>53</v>
      </c>
      <c r="C55" s="35">
        <f>IF(SUM('Raw Data'!C$4:C$98)=0, "", IF(AND(ISNUMBER('Raw Data'!C56),'Raw Data'!C56&lt;$I$1, 'Raw Data'!C56&gt;0),'Raw Data'!C56,$I$1))</f>
        <v>23.23</v>
      </c>
      <c r="D55" s="35" t="str">
        <f>IF(SUM('Raw Data'!D$4:D$98)=0, "", IF(AND(ISNUMBER('Raw Data'!D56),'Raw Data'!D56&lt;$I$1, 'Raw Data'!D56&gt;0),'Raw Data'!D56,$I$1))</f>
        <v/>
      </c>
      <c r="E55" s="35" t="str">
        <f>IF(SUM('Raw Data'!E$4:E$98)=0, "", IF(AND(ISNUMBER('Raw Data'!E56),'Raw Data'!E56&lt;$I$1, 'Raw Data'!E56&gt;0),'Raw Data'!E56,$I$1))</f>
        <v/>
      </c>
      <c r="F55" s="35" t="str">
        <f>IF(SUM('Raw Data'!F$4:F$98)=0, "", IF(AND(ISNUMBER('Raw Data'!F56),'Raw Data'!F56&lt;$I$1, 'Raw Data'!F56&gt;0),'Raw Data'!F56,$I$1))</f>
        <v/>
      </c>
      <c r="G55" s="37" t="str">
        <f t="shared" si="29"/>
        <v>PPC</v>
      </c>
      <c r="H55" s="3">
        <v>11</v>
      </c>
      <c r="I55" s="38" t="str">
        <f t="shared" si="30"/>
        <v/>
      </c>
      <c r="J55" s="38" t="str">
        <f t="shared" si="31"/>
        <v/>
      </c>
      <c r="K55" s="38" t="str">
        <f t="shared" si="32"/>
        <v/>
      </c>
      <c r="L55" s="38" t="str">
        <f t="shared" si="33"/>
        <v/>
      </c>
      <c r="M55" s="38" t="str">
        <f t="shared" si="34"/>
        <v/>
      </c>
      <c r="N55" s="38" t="str">
        <f t="shared" si="35"/>
        <v/>
      </c>
      <c r="O55" s="38" t="str">
        <f t="shared" si="36"/>
        <v/>
      </c>
      <c r="P55" s="38" t="str">
        <f t="shared" si="37"/>
        <v/>
      </c>
    </row>
    <row r="56" spans="1:16" ht="12" customHeight="1" x14ac:dyDescent="0.25">
      <c r="A56" s="37" t="str">
        <f>'Raw Data'!B57</f>
        <v>SNORD61</v>
      </c>
      <c r="B56" s="23" t="s">
        <v>54</v>
      </c>
      <c r="C56" s="35">
        <f>IF(SUM('Raw Data'!C$4:C$98)=0, "", IF(AND(ISNUMBER('Raw Data'!C57),'Raw Data'!C57&lt;$I$1, 'Raw Data'!C57&gt;0),'Raw Data'!C57,$I$1))</f>
        <v>21.49</v>
      </c>
      <c r="D56" s="35" t="str">
        <f>IF(SUM('Raw Data'!D$4:D$98)=0, "", IF(AND(ISNUMBER('Raw Data'!D57),'Raw Data'!D57&lt;$I$1, 'Raw Data'!D57&gt;0),'Raw Data'!D57,$I$1))</f>
        <v/>
      </c>
      <c r="E56" s="35" t="str">
        <f>IF(SUM('Raw Data'!E$4:E$98)=0, "", IF(AND(ISNUMBER('Raw Data'!E57),'Raw Data'!E57&lt;$I$1, 'Raw Data'!E57&gt;0),'Raw Data'!E57,$I$1))</f>
        <v/>
      </c>
      <c r="F56" s="35" t="str">
        <f>IF(SUM('Raw Data'!F$4:F$98)=0, "", IF(AND(ISNUMBER('Raw Data'!F57),'Raw Data'!F57&lt;$I$1, 'Raw Data'!F57&gt;0),'Raw Data'!F57,$I$1))</f>
        <v/>
      </c>
      <c r="G56" s="37" t="str">
        <f t="shared" si="29"/>
        <v>PPC</v>
      </c>
      <c r="H56" s="3">
        <v>12</v>
      </c>
      <c r="I56" s="38" t="str">
        <f t="shared" si="30"/>
        <v/>
      </c>
      <c r="J56" s="38" t="str">
        <f t="shared" si="31"/>
        <v/>
      </c>
      <c r="K56" s="38" t="str">
        <f t="shared" si="32"/>
        <v/>
      </c>
      <c r="L56" s="38" t="str">
        <f t="shared" si="33"/>
        <v/>
      </c>
      <c r="M56" s="38" t="str">
        <f t="shared" si="34"/>
        <v/>
      </c>
      <c r="N56" s="38" t="str">
        <f t="shared" si="35"/>
        <v/>
      </c>
      <c r="O56" s="38" t="str">
        <f t="shared" si="36"/>
        <v/>
      </c>
      <c r="P56" s="38" t="str">
        <f t="shared" si="37"/>
        <v/>
      </c>
    </row>
    <row r="57" spans="1:16" ht="12" customHeight="1" x14ac:dyDescent="0.25">
      <c r="A57" s="37" t="str">
        <f>'Raw Data'!B58</f>
        <v>SNORD95</v>
      </c>
      <c r="B57" s="23" t="s">
        <v>55</v>
      </c>
      <c r="C57" s="35">
        <f>IF(SUM('Raw Data'!C$4:C$98)=0, "", IF(AND(ISNUMBER('Raw Data'!C58),'Raw Data'!C58&lt;$I$1, 'Raw Data'!C58&gt;0),'Raw Data'!C58,$I$1))</f>
        <v>22.56</v>
      </c>
      <c r="D57" s="35" t="str">
        <f>IF(SUM('Raw Data'!D$4:D$98)=0, "", IF(AND(ISNUMBER('Raw Data'!D58),'Raw Data'!D58&lt;$I$1, 'Raw Data'!D58&gt;0),'Raw Data'!D58,$I$1))</f>
        <v/>
      </c>
      <c r="E57" s="35" t="str">
        <f>IF(SUM('Raw Data'!E$4:E$98)=0, "", IF(AND(ISNUMBER('Raw Data'!E58),'Raw Data'!E58&lt;$I$1, 'Raw Data'!E58&gt;0),'Raw Data'!E58,$I$1))</f>
        <v/>
      </c>
      <c r="F57" s="35" t="str">
        <f>IF(SUM('Raw Data'!F$4:F$98)=0, "", IF(AND(ISNUMBER('Raw Data'!F58),'Raw Data'!F58&lt;$I$1, 'Raw Data'!F58&gt;0),'Raw Data'!F58,$I$1))</f>
        <v/>
      </c>
      <c r="I57" s="17"/>
      <c r="J57" s="17"/>
      <c r="K57" s="17"/>
      <c r="L57" s="17"/>
      <c r="M57" s="17"/>
      <c r="N57" s="17"/>
      <c r="O57" s="17"/>
      <c r="P57" s="17"/>
    </row>
    <row r="58" spans="1:16" ht="12" customHeight="1" x14ac:dyDescent="0.25">
      <c r="A58" s="37" t="str">
        <f>'Raw Data'!B59</f>
        <v>SNORD96A</v>
      </c>
      <c r="B58" s="23" t="s">
        <v>56</v>
      </c>
      <c r="C58" s="35">
        <f>IF(SUM('Raw Data'!C$4:C$98)=0, "", IF(AND(ISNUMBER('Raw Data'!C59),'Raw Data'!C59&lt;$I$1, 'Raw Data'!C59&gt;0),'Raw Data'!C59,$I$1))</f>
        <v>23.87</v>
      </c>
      <c r="D58" s="35" t="str">
        <f>IF(SUM('Raw Data'!D$4:D$98)=0, "", IF(AND(ISNUMBER('Raw Data'!D59),'Raw Data'!D59&lt;$I$1, 'Raw Data'!D59&gt;0),'Raw Data'!D59,$I$1))</f>
        <v/>
      </c>
      <c r="E58" s="35" t="str">
        <f>IF(SUM('Raw Data'!E$4:E$98)=0, "", IF(AND(ISNUMBER('Raw Data'!E59),'Raw Data'!E59&lt;$I$1, 'Raw Data'!E59&gt;0),'Raw Data'!E59,$I$1))</f>
        <v/>
      </c>
      <c r="F58" s="35" t="str">
        <f>IF(SUM('Raw Data'!F$4:F$98)=0, "", IF(AND(ISNUMBER('Raw Data'!F59),'Raw Data'!F59&lt;$I$1, 'Raw Data'!F59&gt;0),'Raw Data'!F59,$I$1))</f>
        <v/>
      </c>
      <c r="I58" s="17"/>
      <c r="J58" s="17"/>
      <c r="K58" s="17"/>
      <c r="L58" s="17"/>
      <c r="M58" s="17"/>
      <c r="N58" s="17"/>
      <c r="O58" s="17"/>
      <c r="P58" s="17"/>
    </row>
    <row r="59" spans="1:16" ht="12" customHeight="1" x14ac:dyDescent="0.25">
      <c r="A59" s="37" t="str">
        <f>'Raw Data'!B60</f>
        <v>miRTC</v>
      </c>
      <c r="B59" s="23" t="s">
        <v>57</v>
      </c>
      <c r="C59" s="35">
        <f>IF(SUM('Raw Data'!C$4:C$98)=0, "", IF(AND(ISNUMBER('Raw Data'!C60),'Raw Data'!C60&lt;$I$1, 'Raw Data'!C60&gt;0),'Raw Data'!C60,$I$1))</f>
        <v>19.5</v>
      </c>
      <c r="D59" s="35" t="str">
        <f>IF(SUM('Raw Data'!D$4:D$98)=0, "", IF(AND(ISNUMBER('Raw Data'!D60),'Raw Data'!D60&lt;$I$1, 'Raw Data'!D60&gt;0),'Raw Data'!D60,$I$1))</f>
        <v/>
      </c>
      <c r="E59" s="35" t="str">
        <f>IF(SUM('Raw Data'!E$4:E$98)=0, "", IF(AND(ISNUMBER('Raw Data'!E60),'Raw Data'!E60&lt;$I$1, 'Raw Data'!E60&gt;0),'Raw Data'!E60,$I$1))</f>
        <v/>
      </c>
      <c r="F59" s="35" t="str">
        <f>IF(SUM('Raw Data'!F$4:F$98)=0, "", IF(AND(ISNUMBER('Raw Data'!F60),'Raw Data'!F60&lt;$I$1, 'Raw Data'!F60&gt;0),'Raw Data'!F60,$I$1))</f>
        <v/>
      </c>
      <c r="I59" s="17"/>
      <c r="J59" s="17"/>
      <c r="K59" s="17"/>
      <c r="L59" s="17"/>
      <c r="M59" s="17"/>
      <c r="N59" s="17"/>
      <c r="O59" s="17"/>
      <c r="P59" s="17"/>
    </row>
    <row r="60" spans="1:16" ht="12" customHeight="1" x14ac:dyDescent="0.25">
      <c r="A60" s="37" t="str">
        <f>'Raw Data'!B61</f>
        <v>miRTC</v>
      </c>
      <c r="B60" s="23" t="s">
        <v>58</v>
      </c>
      <c r="C60" s="35">
        <f>IF(SUM('Raw Data'!C$4:C$98)=0, "", IF(AND(ISNUMBER('Raw Data'!C61),'Raw Data'!C61&lt;$I$1, 'Raw Data'!C61&gt;0),'Raw Data'!C61,$I$1))</f>
        <v>19.09</v>
      </c>
      <c r="D60" s="35" t="str">
        <f>IF(SUM('Raw Data'!D$4:D$98)=0, "", IF(AND(ISNUMBER('Raw Data'!D61),'Raw Data'!D61&lt;$I$1, 'Raw Data'!D61&gt;0),'Raw Data'!D61,$I$1))</f>
        <v/>
      </c>
      <c r="E60" s="35" t="str">
        <f>IF(SUM('Raw Data'!E$4:E$98)=0, "", IF(AND(ISNUMBER('Raw Data'!E61),'Raw Data'!E61&lt;$I$1, 'Raw Data'!E61&gt;0),'Raw Data'!E61,$I$1))</f>
        <v/>
      </c>
      <c r="F60" s="35" t="str">
        <f>IF(SUM('Raw Data'!F$4:F$98)=0, "", IF(AND(ISNUMBER('Raw Data'!F61),'Raw Data'!F61&lt;$I$1, 'Raw Data'!F61&gt;0),'Raw Data'!F61,$I$1))</f>
        <v/>
      </c>
      <c r="I60" s="17"/>
      <c r="J60" s="17"/>
      <c r="K60" s="17"/>
      <c r="L60" s="17"/>
      <c r="M60" s="17"/>
      <c r="N60" s="17"/>
      <c r="O60" s="17"/>
      <c r="P60" s="17"/>
    </row>
    <row r="61" spans="1:16" ht="12" customHeight="1" x14ac:dyDescent="0.25">
      <c r="A61" s="37" t="str">
        <f>'Raw Data'!B62</f>
        <v>PPC</v>
      </c>
      <c r="B61" s="23" t="s">
        <v>59</v>
      </c>
      <c r="C61" s="35">
        <f>IF(SUM('Raw Data'!C$4:C$98)=0, "", IF(AND(ISNUMBER('Raw Data'!C62),'Raw Data'!C62&lt;$I$1, 'Raw Data'!C62&gt;0),'Raw Data'!C62,$I$1))</f>
        <v>21.09</v>
      </c>
      <c r="D61" s="35" t="str">
        <f>IF(SUM('Raw Data'!D$4:D$98)=0, "", IF(AND(ISNUMBER('Raw Data'!D62),'Raw Data'!D62&lt;$I$1, 'Raw Data'!D62&gt;0),'Raw Data'!D62,$I$1))</f>
        <v/>
      </c>
      <c r="E61" s="35" t="str">
        <f>IF(SUM('Raw Data'!E$4:E$98)=0, "", IF(AND(ISNUMBER('Raw Data'!E62),'Raw Data'!E62&lt;$I$1, 'Raw Data'!E62&gt;0),'Raw Data'!E62,$I$1))</f>
        <v/>
      </c>
      <c r="F61" s="35" t="str">
        <f>IF(SUM('Raw Data'!F$4:F$98)=0, "", IF(AND(ISNUMBER('Raw Data'!F62),'Raw Data'!F62&lt;$I$1, 'Raw Data'!F62&gt;0),'Raw Data'!F62,$I$1))</f>
        <v/>
      </c>
      <c r="I61" s="17"/>
      <c r="J61" s="17"/>
      <c r="K61" s="17"/>
      <c r="L61" s="17"/>
      <c r="M61" s="17"/>
      <c r="N61" s="17"/>
      <c r="O61" s="17"/>
      <c r="P61" s="17"/>
    </row>
    <row r="62" spans="1:16" ht="12" customHeight="1" x14ac:dyDescent="0.25">
      <c r="A62" s="37" t="str">
        <f>'Raw Data'!B63</f>
        <v>PPC</v>
      </c>
      <c r="B62" s="23" t="s">
        <v>60</v>
      </c>
      <c r="C62" s="35">
        <f>IF(SUM('Raw Data'!C$4:C$98)=0, "", IF(AND(ISNUMBER('Raw Data'!C63),'Raw Data'!C63&lt;$I$1, 'Raw Data'!C63&gt;0),'Raw Data'!C63,$I$1))</f>
        <v>21.44</v>
      </c>
      <c r="D62" s="35" t="str">
        <f>IF(SUM('Raw Data'!D$4:D$98)=0, "", IF(AND(ISNUMBER('Raw Data'!D63),'Raw Data'!D63&lt;$I$1, 'Raw Data'!D63&gt;0),'Raw Data'!D63,$I$1))</f>
        <v/>
      </c>
      <c r="E62" s="35" t="str">
        <f>IF(SUM('Raw Data'!E$4:E$98)=0, "", IF(AND(ISNUMBER('Raw Data'!E63),'Raw Data'!E63&lt;$I$1, 'Raw Data'!E63&gt;0),'Raw Data'!E63,$I$1))</f>
        <v/>
      </c>
      <c r="F62" s="35" t="str">
        <f>IF(SUM('Raw Data'!F$4:F$98)=0, "", IF(AND(ISNUMBER('Raw Data'!F63),'Raw Data'!F63&lt;$I$1, 'Raw Data'!F63&gt;0),'Raw Data'!F63,$I$1))</f>
        <v/>
      </c>
      <c r="I62" s="17"/>
      <c r="J62" s="17"/>
      <c r="K62" s="17"/>
      <c r="L62" s="17"/>
      <c r="M62" s="17"/>
      <c r="N62" s="17"/>
      <c r="O62" s="17"/>
      <c r="P62" s="17"/>
    </row>
    <row r="63" spans="1:16" ht="12" customHeight="1" x14ac:dyDescent="0.25">
      <c r="A63" s="37" t="str">
        <f>'Raw Data'!B64</f>
        <v>cel-miR-39-3p</v>
      </c>
      <c r="B63" s="23" t="s">
        <v>61</v>
      </c>
      <c r="C63" s="35">
        <f>IF(SUM('Raw Data'!C$4:C$98)=0, "", IF(AND(ISNUMBER('Raw Data'!C64),'Raw Data'!C64&lt;$I$1, 'Raw Data'!C64&gt;0),'Raw Data'!C64,$I$1))</f>
        <v>19.829999999999998</v>
      </c>
      <c r="D63" s="35" t="str">
        <f>IF(SUM('Raw Data'!D$4:D$98)=0, "", IF(AND(ISNUMBER('Raw Data'!D64),'Raw Data'!D64&lt;$I$1, 'Raw Data'!D64&gt;0),'Raw Data'!D64,$I$1))</f>
        <v/>
      </c>
      <c r="E63" s="35" t="str">
        <f>IF(SUM('Raw Data'!E$4:E$98)=0, "", IF(AND(ISNUMBER('Raw Data'!E64),'Raw Data'!E64&lt;$I$1, 'Raw Data'!E64&gt;0),'Raw Data'!E64,$I$1))</f>
        <v/>
      </c>
      <c r="F63" s="35" t="str">
        <f>IF(SUM('Raw Data'!F$4:F$98)=0, "", IF(AND(ISNUMBER('Raw Data'!F64),'Raw Data'!F64&lt;$I$1, 'Raw Data'!F64&gt;0),'Raw Data'!F64,$I$1))</f>
        <v/>
      </c>
      <c r="I63" s="17"/>
      <c r="J63" s="17"/>
      <c r="K63" s="17"/>
      <c r="L63" s="17"/>
      <c r="M63" s="17"/>
      <c r="N63" s="17"/>
      <c r="O63" s="17"/>
      <c r="P63" s="17"/>
    </row>
    <row r="64" spans="1:16" ht="12" customHeight="1" x14ac:dyDescent="0.25">
      <c r="A64" s="37" t="str">
        <f>'Raw Data'!B65</f>
        <v>cel-miR-39-3p</v>
      </c>
      <c r="B64" s="23" t="s">
        <v>62</v>
      </c>
      <c r="C64" s="35">
        <f>IF(SUM('Raw Data'!C$4:C$98)=0, "", IF(AND(ISNUMBER('Raw Data'!C65),'Raw Data'!C65&lt;$I$1, 'Raw Data'!C65&gt;0),'Raw Data'!C65,$I$1))</f>
        <v>19.600000000000001</v>
      </c>
      <c r="D64" s="35" t="str">
        <f>IF(SUM('Raw Data'!D$4:D$98)=0, "", IF(AND(ISNUMBER('Raw Data'!D65),'Raw Data'!D65&lt;$I$1, 'Raw Data'!D65&gt;0),'Raw Data'!D65,$I$1))</f>
        <v/>
      </c>
      <c r="E64" s="35" t="str">
        <f>IF(SUM('Raw Data'!E$4:E$98)=0, "", IF(AND(ISNUMBER('Raw Data'!E65),'Raw Data'!E65&lt;$I$1, 'Raw Data'!E65&gt;0),'Raw Data'!E65,$I$1))</f>
        <v/>
      </c>
      <c r="F64" s="35" t="str">
        <f>IF(SUM('Raw Data'!F$4:F$98)=0, "", IF(AND(ISNUMBER('Raw Data'!F65),'Raw Data'!F65&lt;$I$1, 'Raw Data'!F65&gt;0),'Raw Data'!F65,$I$1))</f>
        <v/>
      </c>
      <c r="I64" s="17"/>
      <c r="J64" s="17"/>
      <c r="K64" s="17"/>
      <c r="L64" s="17"/>
      <c r="M64" s="17"/>
      <c r="N64" s="17"/>
      <c r="O64" s="17"/>
      <c r="P64" s="17"/>
    </row>
    <row r="65" spans="1:16" ht="12" customHeight="1" x14ac:dyDescent="0.25">
      <c r="A65" s="37" t="str">
        <f>'Raw Data'!B66</f>
        <v>hsa-miR-16-5p</v>
      </c>
      <c r="B65" s="23" t="s">
        <v>63</v>
      </c>
      <c r="C65" s="35">
        <f>IF(SUM('Raw Data'!C$4:C$98)=0, "", IF(AND(ISNUMBER('Raw Data'!C66),'Raw Data'!C66&lt;$I$1, 'Raw Data'!C66&gt;0),'Raw Data'!C66,$I$1))</f>
        <v>21.47</v>
      </c>
      <c r="D65" s="35" t="str">
        <f>IF(SUM('Raw Data'!D$4:D$98)=0, "", IF(AND(ISNUMBER('Raw Data'!D66),'Raw Data'!D66&lt;$I$1, 'Raw Data'!D66&gt;0),'Raw Data'!D66,$I$1))</f>
        <v/>
      </c>
      <c r="E65" s="35" t="str">
        <f>IF(SUM('Raw Data'!E$4:E$98)=0, "", IF(AND(ISNUMBER('Raw Data'!E66),'Raw Data'!E66&lt;$I$1, 'Raw Data'!E66&gt;0),'Raw Data'!E66,$I$1))</f>
        <v/>
      </c>
      <c r="F65" s="35" t="str">
        <f>IF(SUM('Raw Data'!F$4:F$98)=0, "", IF(AND(ISNUMBER('Raw Data'!F66),'Raw Data'!F66&lt;$I$1, 'Raw Data'!F66&gt;0),'Raw Data'!F66,$I$1))</f>
        <v/>
      </c>
      <c r="I65" s="17"/>
      <c r="J65" s="17"/>
      <c r="K65" s="17"/>
      <c r="L65" s="17"/>
      <c r="M65" s="17"/>
      <c r="N65" s="17"/>
      <c r="O65" s="17"/>
      <c r="P65" s="17"/>
    </row>
    <row r="66" spans="1:16" ht="12" customHeight="1" x14ac:dyDescent="0.25">
      <c r="A66" s="37" t="str">
        <f>'Raw Data'!B67</f>
        <v>hsa-miR-21-5p</v>
      </c>
      <c r="B66" s="23" t="s">
        <v>64</v>
      </c>
      <c r="C66" s="35">
        <f>IF(SUM('Raw Data'!C$4:C$98)=0, "", IF(AND(ISNUMBER('Raw Data'!C67),'Raw Data'!C67&lt;$I$1, 'Raw Data'!C67&gt;0),'Raw Data'!C67,$I$1))</f>
        <v>22.57</v>
      </c>
      <c r="D66" s="35" t="str">
        <f>IF(SUM('Raw Data'!D$4:D$98)=0, "", IF(AND(ISNUMBER('Raw Data'!D67),'Raw Data'!D67&lt;$I$1, 'Raw Data'!D67&gt;0),'Raw Data'!D67,$I$1))</f>
        <v/>
      </c>
      <c r="E66" s="35" t="str">
        <f>IF(SUM('Raw Data'!E$4:E$98)=0, "", IF(AND(ISNUMBER('Raw Data'!E67),'Raw Data'!E67&lt;$I$1, 'Raw Data'!E67&gt;0),'Raw Data'!E67,$I$1))</f>
        <v/>
      </c>
      <c r="F66" s="35" t="str">
        <f>IF(SUM('Raw Data'!F$4:F$98)=0, "", IF(AND(ISNUMBER('Raw Data'!F67),'Raw Data'!F67&lt;$I$1, 'Raw Data'!F67&gt;0),'Raw Data'!F67,$I$1))</f>
        <v/>
      </c>
      <c r="I66" s="17"/>
      <c r="J66" s="17"/>
      <c r="K66" s="17"/>
      <c r="L66" s="17"/>
      <c r="M66" s="17"/>
      <c r="N66" s="17"/>
      <c r="O66" s="17"/>
      <c r="P66" s="17"/>
    </row>
    <row r="67" spans="1:16" ht="12" customHeight="1" x14ac:dyDescent="0.25">
      <c r="A67" s="37" t="str">
        <f>'Raw Data'!B68</f>
        <v>hsa-miR-191-5p</v>
      </c>
      <c r="B67" s="23" t="s">
        <v>65</v>
      </c>
      <c r="C67" s="35">
        <f>IF(SUM('Raw Data'!C$4:C$98)=0, "", IF(AND(ISNUMBER('Raw Data'!C68),'Raw Data'!C68&lt;$I$1, 'Raw Data'!C68&gt;0),'Raw Data'!C68,$I$1))</f>
        <v>23.2</v>
      </c>
      <c r="D67" s="35" t="str">
        <f>IF(SUM('Raw Data'!D$4:D$98)=0, "", IF(AND(ISNUMBER('Raw Data'!D68),'Raw Data'!D68&lt;$I$1, 'Raw Data'!D68&gt;0),'Raw Data'!D68,$I$1))</f>
        <v/>
      </c>
      <c r="E67" s="35" t="str">
        <f>IF(SUM('Raw Data'!E$4:E$98)=0, "", IF(AND(ISNUMBER('Raw Data'!E68),'Raw Data'!E68&lt;$I$1, 'Raw Data'!E68&gt;0),'Raw Data'!E68,$I$1))</f>
        <v/>
      </c>
      <c r="F67" s="35" t="str">
        <f>IF(SUM('Raw Data'!F$4:F$98)=0, "", IF(AND(ISNUMBER('Raw Data'!F68),'Raw Data'!F68&lt;$I$1, 'Raw Data'!F68&gt;0),'Raw Data'!F68,$I$1))</f>
        <v/>
      </c>
      <c r="I67" s="17"/>
      <c r="J67" s="17"/>
      <c r="K67" s="17"/>
      <c r="L67" s="17"/>
      <c r="M67" s="17"/>
      <c r="N67" s="17"/>
      <c r="O67" s="17"/>
      <c r="P67" s="17"/>
    </row>
    <row r="68" spans="1:16" ht="12" customHeight="1" x14ac:dyDescent="0.25">
      <c r="A68" s="37" t="str">
        <f>'Raw Data'!B69</f>
        <v>SNORD61</v>
      </c>
      <c r="B68" s="23" t="s">
        <v>66</v>
      </c>
      <c r="C68" s="35">
        <f>IF(SUM('Raw Data'!C$4:C$98)=0, "", IF(AND(ISNUMBER('Raw Data'!C69),'Raw Data'!C69&lt;$I$1, 'Raw Data'!C69&gt;0),'Raw Data'!C69,$I$1))</f>
        <v>21.72</v>
      </c>
      <c r="D68" s="35" t="str">
        <f>IF(SUM('Raw Data'!D$4:D$98)=0, "", IF(AND(ISNUMBER('Raw Data'!D69),'Raw Data'!D69&lt;$I$1, 'Raw Data'!D69&gt;0),'Raw Data'!D69,$I$1))</f>
        <v/>
      </c>
      <c r="E68" s="35" t="str">
        <f>IF(SUM('Raw Data'!E$4:E$98)=0, "", IF(AND(ISNUMBER('Raw Data'!E69),'Raw Data'!E69&lt;$I$1, 'Raw Data'!E69&gt;0),'Raw Data'!E69,$I$1))</f>
        <v/>
      </c>
      <c r="F68" s="35" t="str">
        <f>IF(SUM('Raw Data'!F$4:F$98)=0, "", IF(AND(ISNUMBER('Raw Data'!F69),'Raw Data'!F69&lt;$I$1, 'Raw Data'!F69&gt;0),'Raw Data'!F69,$I$1))</f>
        <v/>
      </c>
      <c r="I68" s="17"/>
      <c r="J68" s="17"/>
      <c r="K68" s="17"/>
      <c r="L68" s="17"/>
      <c r="M68" s="17"/>
      <c r="N68" s="17"/>
      <c r="O68" s="17"/>
      <c r="P68" s="17"/>
    </row>
    <row r="69" spans="1:16" ht="12" customHeight="1" x14ac:dyDescent="0.25">
      <c r="A69" s="37" t="str">
        <f>'Raw Data'!B70</f>
        <v>SNORD95</v>
      </c>
      <c r="B69" s="23" t="s">
        <v>67</v>
      </c>
      <c r="C69" s="35">
        <f>IF(SUM('Raw Data'!C$4:C$98)=0, "", IF(AND(ISNUMBER('Raw Data'!C70),'Raw Data'!C70&lt;$I$1, 'Raw Data'!C70&gt;0),'Raw Data'!C70,$I$1))</f>
        <v>22.96</v>
      </c>
      <c r="D69" s="35" t="str">
        <f>IF(SUM('Raw Data'!D$4:D$98)=0, "", IF(AND(ISNUMBER('Raw Data'!D70),'Raw Data'!D70&lt;$I$1, 'Raw Data'!D70&gt;0),'Raw Data'!D70,$I$1))</f>
        <v/>
      </c>
      <c r="E69" s="35" t="str">
        <f>IF(SUM('Raw Data'!E$4:E$98)=0, "", IF(AND(ISNUMBER('Raw Data'!E70),'Raw Data'!E70&lt;$I$1, 'Raw Data'!E70&gt;0),'Raw Data'!E70,$I$1))</f>
        <v/>
      </c>
      <c r="F69" s="35" t="str">
        <f>IF(SUM('Raw Data'!F$4:F$98)=0, "", IF(AND(ISNUMBER('Raw Data'!F70),'Raw Data'!F70&lt;$I$1, 'Raw Data'!F70&gt;0),'Raw Data'!F70,$I$1))</f>
        <v/>
      </c>
      <c r="I69" s="17"/>
      <c r="J69" s="17"/>
      <c r="K69" s="17"/>
      <c r="L69" s="17"/>
      <c r="M69" s="17"/>
      <c r="N69" s="17"/>
      <c r="O69" s="17"/>
      <c r="P69" s="17"/>
    </row>
    <row r="70" spans="1:16" ht="12" customHeight="1" x14ac:dyDescent="0.25">
      <c r="A70" s="37" t="str">
        <f>'Raw Data'!B71</f>
        <v>SNORD96A</v>
      </c>
      <c r="B70" s="23" t="s">
        <v>68</v>
      </c>
      <c r="C70" s="35">
        <f>IF(SUM('Raw Data'!C$4:C$98)=0, "", IF(AND(ISNUMBER('Raw Data'!C71),'Raw Data'!C71&lt;$I$1, 'Raw Data'!C71&gt;0),'Raw Data'!C71,$I$1))</f>
        <v>23.76</v>
      </c>
      <c r="D70" s="35" t="str">
        <f>IF(SUM('Raw Data'!D$4:D$98)=0, "", IF(AND(ISNUMBER('Raw Data'!D71),'Raw Data'!D71&lt;$I$1, 'Raw Data'!D71&gt;0),'Raw Data'!D71,$I$1))</f>
        <v/>
      </c>
      <c r="E70" s="35" t="str">
        <f>IF(SUM('Raw Data'!E$4:E$98)=0, "", IF(AND(ISNUMBER('Raw Data'!E71),'Raw Data'!E71&lt;$I$1, 'Raw Data'!E71&gt;0),'Raw Data'!E71,$I$1))</f>
        <v/>
      </c>
      <c r="F70" s="35" t="str">
        <f>IF(SUM('Raw Data'!F$4:F$98)=0, "", IF(AND(ISNUMBER('Raw Data'!F71),'Raw Data'!F71&lt;$I$1, 'Raw Data'!F71&gt;0),'Raw Data'!F71,$I$1))</f>
        <v/>
      </c>
      <c r="I70" s="17"/>
      <c r="J70" s="17"/>
      <c r="K70" s="17"/>
      <c r="L70" s="17"/>
      <c r="M70" s="17"/>
      <c r="N70" s="17"/>
      <c r="O70" s="17"/>
      <c r="P70" s="17"/>
    </row>
    <row r="71" spans="1:16" ht="12" customHeight="1" x14ac:dyDescent="0.25">
      <c r="A71" s="37" t="str">
        <f>'Raw Data'!B72</f>
        <v>miRTC</v>
      </c>
      <c r="B71" s="23" t="s">
        <v>69</v>
      </c>
      <c r="C71" s="35">
        <f>IF(SUM('Raw Data'!C$4:C$98)=0, "", IF(AND(ISNUMBER('Raw Data'!C72),'Raw Data'!C72&lt;$I$1, 'Raw Data'!C72&gt;0),'Raw Data'!C72,$I$1))</f>
        <v>19.62</v>
      </c>
      <c r="D71" s="35" t="str">
        <f>IF(SUM('Raw Data'!D$4:D$98)=0, "", IF(AND(ISNUMBER('Raw Data'!D72),'Raw Data'!D72&lt;$I$1, 'Raw Data'!D72&gt;0),'Raw Data'!D72,$I$1))</f>
        <v/>
      </c>
      <c r="E71" s="35" t="str">
        <f>IF(SUM('Raw Data'!E$4:E$98)=0, "", IF(AND(ISNUMBER('Raw Data'!E72),'Raw Data'!E72&lt;$I$1, 'Raw Data'!E72&gt;0),'Raw Data'!E72,$I$1))</f>
        <v/>
      </c>
      <c r="F71" s="35" t="str">
        <f>IF(SUM('Raw Data'!F$4:F$98)=0, "", IF(AND(ISNUMBER('Raw Data'!F72),'Raw Data'!F72&lt;$I$1, 'Raw Data'!F72&gt;0),'Raw Data'!F72,$I$1))</f>
        <v/>
      </c>
      <c r="I71" s="17"/>
      <c r="J71" s="17"/>
      <c r="K71" s="17"/>
      <c r="L71" s="17"/>
      <c r="M71" s="17"/>
      <c r="N71" s="17"/>
      <c r="O71" s="17"/>
      <c r="P71" s="17"/>
    </row>
    <row r="72" spans="1:16" ht="12" customHeight="1" x14ac:dyDescent="0.25">
      <c r="A72" s="37" t="str">
        <f>'Raw Data'!B73</f>
        <v>miRTC</v>
      </c>
      <c r="B72" s="23" t="s">
        <v>70</v>
      </c>
      <c r="C72" s="35">
        <f>IF(SUM('Raw Data'!C$4:C$98)=0, "", IF(AND(ISNUMBER('Raw Data'!C73),'Raw Data'!C73&lt;$I$1, 'Raw Data'!C73&gt;0),'Raw Data'!C73,$I$1))</f>
        <v>19.87</v>
      </c>
      <c r="D72" s="35" t="str">
        <f>IF(SUM('Raw Data'!D$4:D$98)=0, "", IF(AND(ISNUMBER('Raw Data'!D73),'Raw Data'!D73&lt;$I$1, 'Raw Data'!D73&gt;0),'Raw Data'!D73,$I$1))</f>
        <v/>
      </c>
      <c r="E72" s="35" t="str">
        <f>IF(SUM('Raw Data'!E$4:E$98)=0, "", IF(AND(ISNUMBER('Raw Data'!E73),'Raw Data'!E73&lt;$I$1, 'Raw Data'!E73&gt;0),'Raw Data'!E73,$I$1))</f>
        <v/>
      </c>
      <c r="F72" s="35" t="str">
        <f>IF(SUM('Raw Data'!F$4:F$98)=0, "", IF(AND(ISNUMBER('Raw Data'!F73),'Raw Data'!F73&lt;$I$1, 'Raw Data'!F73&gt;0),'Raw Data'!F73,$I$1))</f>
        <v/>
      </c>
      <c r="I72" s="17"/>
      <c r="J72" s="17"/>
      <c r="K72" s="17"/>
      <c r="L72" s="17"/>
      <c r="M72" s="17"/>
      <c r="N72" s="17"/>
      <c r="O72" s="17"/>
      <c r="P72" s="17"/>
    </row>
    <row r="73" spans="1:16" ht="12" customHeight="1" x14ac:dyDescent="0.25">
      <c r="A73" s="37" t="str">
        <f>'Raw Data'!B74</f>
        <v>PPC</v>
      </c>
      <c r="B73" s="23" t="s">
        <v>71</v>
      </c>
      <c r="C73" s="35">
        <f>IF(SUM('Raw Data'!C$4:C$98)=0, "", IF(AND(ISNUMBER('Raw Data'!C74),'Raw Data'!C74&lt;$I$1, 'Raw Data'!C74&gt;0),'Raw Data'!C74,$I$1))</f>
        <v>21.79</v>
      </c>
      <c r="D73" s="35" t="str">
        <f>IF(SUM('Raw Data'!D$4:D$98)=0, "", IF(AND(ISNUMBER('Raw Data'!D74),'Raw Data'!D74&lt;$I$1, 'Raw Data'!D74&gt;0),'Raw Data'!D74,$I$1))</f>
        <v/>
      </c>
      <c r="E73" s="35" t="str">
        <f>IF(SUM('Raw Data'!E$4:E$98)=0, "", IF(AND(ISNUMBER('Raw Data'!E74),'Raw Data'!E74&lt;$I$1, 'Raw Data'!E74&gt;0),'Raw Data'!E74,$I$1))</f>
        <v/>
      </c>
      <c r="F73" s="35" t="str">
        <f>IF(SUM('Raw Data'!F$4:F$98)=0, "", IF(AND(ISNUMBER('Raw Data'!F74),'Raw Data'!F74&lt;$I$1, 'Raw Data'!F74&gt;0),'Raw Data'!F74,$I$1))</f>
        <v/>
      </c>
      <c r="I73" s="17"/>
      <c r="J73" s="17"/>
      <c r="K73" s="17"/>
      <c r="L73" s="17"/>
      <c r="M73" s="17"/>
      <c r="N73" s="17"/>
      <c r="O73" s="17"/>
      <c r="P73" s="17"/>
    </row>
    <row r="74" spans="1:16" ht="12" customHeight="1" x14ac:dyDescent="0.25">
      <c r="A74" s="37" t="str">
        <f>'Raw Data'!B75</f>
        <v>PPC</v>
      </c>
      <c r="B74" s="23" t="s">
        <v>72</v>
      </c>
      <c r="C74" s="35">
        <f>IF(SUM('Raw Data'!C$4:C$98)=0, "", IF(AND(ISNUMBER('Raw Data'!C75),'Raw Data'!C75&lt;$I$1, 'Raw Data'!C75&gt;0),'Raw Data'!C75,$I$1))</f>
        <v>21.23</v>
      </c>
      <c r="D74" s="35" t="str">
        <f>IF(SUM('Raw Data'!D$4:D$98)=0, "", IF(AND(ISNUMBER('Raw Data'!D75),'Raw Data'!D75&lt;$I$1, 'Raw Data'!D75&gt;0),'Raw Data'!D75,$I$1))</f>
        <v/>
      </c>
      <c r="E74" s="35" t="str">
        <f>IF(SUM('Raw Data'!E$4:E$98)=0, "", IF(AND(ISNUMBER('Raw Data'!E75),'Raw Data'!E75&lt;$I$1, 'Raw Data'!E75&gt;0),'Raw Data'!E75,$I$1))</f>
        <v/>
      </c>
      <c r="F74" s="35" t="str">
        <f>IF(SUM('Raw Data'!F$4:F$98)=0, "", IF(AND(ISNUMBER('Raw Data'!F75),'Raw Data'!F75&lt;$I$1, 'Raw Data'!F75&gt;0),'Raw Data'!F75,$I$1))</f>
        <v/>
      </c>
      <c r="I74" s="17"/>
      <c r="J74" s="17"/>
      <c r="K74" s="17"/>
      <c r="L74" s="17"/>
      <c r="M74" s="17"/>
      <c r="N74" s="17"/>
      <c r="O74" s="17"/>
      <c r="P74" s="17"/>
    </row>
    <row r="75" spans="1:16" ht="12" customHeight="1" x14ac:dyDescent="0.25">
      <c r="A75" s="37" t="str">
        <f>'Raw Data'!B76</f>
        <v>cel-miR-39-3p</v>
      </c>
      <c r="B75" s="23" t="s">
        <v>73</v>
      </c>
      <c r="C75" s="35">
        <f>IF(SUM('Raw Data'!C$4:C$98)=0, "", IF(AND(ISNUMBER('Raw Data'!C76),'Raw Data'!C76&lt;$I$1, 'Raw Data'!C76&gt;0),'Raw Data'!C76,$I$1))</f>
        <v>19.89</v>
      </c>
      <c r="D75" s="35" t="str">
        <f>IF(SUM('Raw Data'!D$4:D$98)=0, "", IF(AND(ISNUMBER('Raw Data'!D76),'Raw Data'!D76&lt;$I$1, 'Raw Data'!D76&gt;0),'Raw Data'!D76,$I$1))</f>
        <v/>
      </c>
      <c r="E75" s="35" t="str">
        <f>IF(SUM('Raw Data'!E$4:E$98)=0, "", IF(AND(ISNUMBER('Raw Data'!E76),'Raw Data'!E76&lt;$I$1, 'Raw Data'!E76&gt;0),'Raw Data'!E76,$I$1))</f>
        <v/>
      </c>
      <c r="F75" s="35" t="str">
        <f>IF(SUM('Raw Data'!F$4:F$98)=0, "", IF(AND(ISNUMBER('Raw Data'!F76),'Raw Data'!F76&lt;$I$1, 'Raw Data'!F76&gt;0),'Raw Data'!F76,$I$1))</f>
        <v/>
      </c>
      <c r="I75" s="17"/>
      <c r="J75" s="17"/>
      <c r="K75" s="17"/>
      <c r="L75" s="17"/>
      <c r="M75" s="17"/>
      <c r="N75" s="17"/>
      <c r="O75" s="17"/>
      <c r="P75" s="17"/>
    </row>
    <row r="76" spans="1:16" ht="12" customHeight="1" x14ac:dyDescent="0.25">
      <c r="A76" s="37" t="str">
        <f>'Raw Data'!B77</f>
        <v>cel-miR-39-3p</v>
      </c>
      <c r="B76" s="23" t="s">
        <v>74</v>
      </c>
      <c r="C76" s="35">
        <f>IF(SUM('Raw Data'!C$4:C$98)=0, "", IF(AND(ISNUMBER('Raw Data'!C77),'Raw Data'!C77&lt;$I$1, 'Raw Data'!C77&gt;0),'Raw Data'!C77,$I$1))</f>
        <v>19.190000000000001</v>
      </c>
      <c r="D76" s="35" t="str">
        <f>IF(SUM('Raw Data'!D$4:D$98)=0, "", IF(AND(ISNUMBER('Raw Data'!D77),'Raw Data'!D77&lt;$I$1, 'Raw Data'!D77&gt;0),'Raw Data'!D77,$I$1))</f>
        <v/>
      </c>
      <c r="E76" s="35" t="str">
        <f>IF(SUM('Raw Data'!E$4:E$98)=0, "", IF(AND(ISNUMBER('Raw Data'!E77),'Raw Data'!E77&lt;$I$1, 'Raw Data'!E77&gt;0),'Raw Data'!E77,$I$1))</f>
        <v/>
      </c>
      <c r="F76" s="35" t="str">
        <f>IF(SUM('Raw Data'!F$4:F$98)=0, "", IF(AND(ISNUMBER('Raw Data'!F77),'Raw Data'!F77&lt;$I$1, 'Raw Data'!F77&gt;0),'Raw Data'!F77,$I$1))</f>
        <v/>
      </c>
      <c r="I76" s="17"/>
      <c r="J76" s="17"/>
      <c r="K76" s="17"/>
      <c r="L76" s="17"/>
      <c r="M76" s="17"/>
      <c r="N76" s="17"/>
      <c r="O76" s="17"/>
      <c r="P76" s="17"/>
    </row>
    <row r="77" spans="1:16" ht="12" customHeight="1" x14ac:dyDescent="0.25">
      <c r="A77" s="37" t="str">
        <f>'Raw Data'!B78</f>
        <v>hsa-miR-16-5p</v>
      </c>
      <c r="B77" s="23" t="s">
        <v>75</v>
      </c>
      <c r="C77" s="35">
        <f>IF(SUM('Raw Data'!C$4:C$98)=0, "", IF(AND(ISNUMBER('Raw Data'!C78),'Raw Data'!C78&lt;$I$1, 'Raw Data'!C78&gt;0),'Raw Data'!C78,$I$1))</f>
        <v>21.56</v>
      </c>
      <c r="D77" s="35" t="str">
        <f>IF(SUM('Raw Data'!D$4:D$98)=0, "", IF(AND(ISNUMBER('Raw Data'!D78),'Raw Data'!D78&lt;$I$1, 'Raw Data'!D78&gt;0),'Raw Data'!D78,$I$1))</f>
        <v/>
      </c>
      <c r="E77" s="35" t="str">
        <f>IF(SUM('Raw Data'!E$4:E$98)=0, "", IF(AND(ISNUMBER('Raw Data'!E78),'Raw Data'!E78&lt;$I$1, 'Raw Data'!E78&gt;0),'Raw Data'!E78,$I$1))</f>
        <v/>
      </c>
      <c r="F77" s="35" t="str">
        <f>IF(SUM('Raw Data'!F$4:F$98)=0, "", IF(AND(ISNUMBER('Raw Data'!F78),'Raw Data'!F78&lt;$I$1, 'Raw Data'!F78&gt;0),'Raw Data'!F78,$I$1))</f>
        <v/>
      </c>
      <c r="I77" s="17"/>
      <c r="J77" s="17"/>
      <c r="K77" s="17"/>
      <c r="L77" s="17"/>
      <c r="M77" s="17"/>
      <c r="N77" s="17"/>
      <c r="O77" s="17"/>
      <c r="P77" s="17"/>
    </row>
    <row r="78" spans="1:16" ht="12" customHeight="1" x14ac:dyDescent="0.25">
      <c r="A78" s="37" t="str">
        <f>'Raw Data'!B79</f>
        <v>hsa-miR-21-5p</v>
      </c>
      <c r="B78" s="23" t="s">
        <v>76</v>
      </c>
      <c r="C78" s="35">
        <f>IF(SUM('Raw Data'!C$4:C$98)=0, "", IF(AND(ISNUMBER('Raw Data'!C79),'Raw Data'!C79&lt;$I$1, 'Raw Data'!C79&gt;0),'Raw Data'!C79,$I$1))</f>
        <v>22.23</v>
      </c>
      <c r="D78" s="35" t="str">
        <f>IF(SUM('Raw Data'!D$4:D$98)=0, "", IF(AND(ISNUMBER('Raw Data'!D79),'Raw Data'!D79&lt;$I$1, 'Raw Data'!D79&gt;0),'Raw Data'!D79,$I$1))</f>
        <v/>
      </c>
      <c r="E78" s="35" t="str">
        <f>IF(SUM('Raw Data'!E$4:E$98)=0, "", IF(AND(ISNUMBER('Raw Data'!E79),'Raw Data'!E79&lt;$I$1, 'Raw Data'!E79&gt;0),'Raw Data'!E79,$I$1))</f>
        <v/>
      </c>
      <c r="F78" s="35" t="str">
        <f>IF(SUM('Raw Data'!F$4:F$98)=0, "", IF(AND(ISNUMBER('Raw Data'!F79),'Raw Data'!F79&lt;$I$1, 'Raw Data'!F79&gt;0),'Raw Data'!F79,$I$1))</f>
        <v/>
      </c>
      <c r="I78" s="17"/>
      <c r="J78" s="17"/>
      <c r="K78" s="17"/>
      <c r="L78" s="17"/>
      <c r="M78" s="17"/>
      <c r="N78" s="17"/>
      <c r="O78" s="17"/>
      <c r="P78" s="17"/>
    </row>
    <row r="79" spans="1:16" ht="12" customHeight="1" x14ac:dyDescent="0.25">
      <c r="A79" s="37" t="str">
        <f>'Raw Data'!B80</f>
        <v>hsa-miR-191-5p</v>
      </c>
      <c r="B79" s="23" t="s">
        <v>77</v>
      </c>
      <c r="C79" s="35">
        <f>IF(SUM('Raw Data'!C$4:C$98)=0, "", IF(AND(ISNUMBER('Raw Data'!C80),'Raw Data'!C80&lt;$I$1, 'Raw Data'!C80&gt;0),'Raw Data'!C80,$I$1))</f>
        <v>23.76</v>
      </c>
      <c r="D79" s="35" t="str">
        <f>IF(SUM('Raw Data'!D$4:D$98)=0, "", IF(AND(ISNUMBER('Raw Data'!D80),'Raw Data'!D80&lt;$I$1, 'Raw Data'!D80&gt;0),'Raw Data'!D80,$I$1))</f>
        <v/>
      </c>
      <c r="E79" s="35" t="str">
        <f>IF(SUM('Raw Data'!E$4:E$98)=0, "", IF(AND(ISNUMBER('Raw Data'!E80),'Raw Data'!E80&lt;$I$1, 'Raw Data'!E80&gt;0),'Raw Data'!E80,$I$1))</f>
        <v/>
      </c>
      <c r="F79" s="35" t="str">
        <f>IF(SUM('Raw Data'!F$4:F$98)=0, "", IF(AND(ISNUMBER('Raw Data'!F80),'Raw Data'!F80&lt;$I$1, 'Raw Data'!F80&gt;0),'Raw Data'!F80,$I$1))</f>
        <v/>
      </c>
      <c r="I79" s="17"/>
      <c r="J79" s="17"/>
      <c r="K79" s="17"/>
      <c r="L79" s="17"/>
      <c r="M79" s="17"/>
      <c r="N79" s="17"/>
      <c r="O79" s="17"/>
      <c r="P79" s="17"/>
    </row>
    <row r="80" spans="1:16" ht="12" customHeight="1" x14ac:dyDescent="0.25">
      <c r="A80" s="37" t="str">
        <f>'Raw Data'!B81</f>
        <v>SNORD61</v>
      </c>
      <c r="B80" s="23" t="s">
        <v>78</v>
      </c>
      <c r="C80" s="35">
        <f>IF(SUM('Raw Data'!C$4:C$98)=0, "", IF(AND(ISNUMBER('Raw Data'!C81),'Raw Data'!C81&lt;$I$1, 'Raw Data'!C81&gt;0),'Raw Data'!C81,$I$1))</f>
        <v>21.15</v>
      </c>
      <c r="D80" s="35" t="str">
        <f>IF(SUM('Raw Data'!D$4:D$98)=0, "", IF(AND(ISNUMBER('Raw Data'!D81),'Raw Data'!D81&lt;$I$1, 'Raw Data'!D81&gt;0),'Raw Data'!D81,$I$1))</f>
        <v/>
      </c>
      <c r="E80" s="35" t="str">
        <f>IF(SUM('Raw Data'!E$4:E$98)=0, "", IF(AND(ISNUMBER('Raw Data'!E81),'Raw Data'!E81&lt;$I$1, 'Raw Data'!E81&gt;0),'Raw Data'!E81,$I$1))</f>
        <v/>
      </c>
      <c r="F80" s="35" t="str">
        <f>IF(SUM('Raw Data'!F$4:F$98)=0, "", IF(AND(ISNUMBER('Raw Data'!F81),'Raw Data'!F81&lt;$I$1, 'Raw Data'!F81&gt;0),'Raw Data'!F81,$I$1))</f>
        <v/>
      </c>
      <c r="I80" s="17"/>
      <c r="J80" s="17"/>
      <c r="K80" s="17"/>
      <c r="L80" s="17"/>
      <c r="M80" s="17"/>
      <c r="N80" s="17"/>
      <c r="O80" s="17"/>
      <c r="P80" s="17"/>
    </row>
    <row r="81" spans="1:16" ht="12" customHeight="1" x14ac:dyDescent="0.25">
      <c r="A81" s="37" t="str">
        <f>'Raw Data'!B82</f>
        <v>SNORD95</v>
      </c>
      <c r="B81" s="23" t="s">
        <v>79</v>
      </c>
      <c r="C81" s="35">
        <f>IF(SUM('Raw Data'!C$4:C$98)=0, "", IF(AND(ISNUMBER('Raw Data'!C82),'Raw Data'!C82&lt;$I$1, 'Raw Data'!C82&gt;0),'Raw Data'!C82,$I$1))</f>
        <v>22.18</v>
      </c>
      <c r="D81" s="35" t="str">
        <f>IF(SUM('Raw Data'!D$4:D$98)=0, "", IF(AND(ISNUMBER('Raw Data'!D82),'Raw Data'!D82&lt;$I$1, 'Raw Data'!D82&gt;0),'Raw Data'!D82,$I$1))</f>
        <v/>
      </c>
      <c r="E81" s="35" t="str">
        <f>IF(SUM('Raw Data'!E$4:E$98)=0, "", IF(AND(ISNUMBER('Raw Data'!E82),'Raw Data'!E82&lt;$I$1, 'Raw Data'!E82&gt;0),'Raw Data'!E82,$I$1))</f>
        <v/>
      </c>
      <c r="F81" s="35" t="str">
        <f>IF(SUM('Raw Data'!F$4:F$98)=0, "", IF(AND(ISNUMBER('Raw Data'!F82),'Raw Data'!F82&lt;$I$1, 'Raw Data'!F82&gt;0),'Raw Data'!F82,$I$1))</f>
        <v/>
      </c>
      <c r="I81" s="17"/>
      <c r="J81" s="17"/>
      <c r="K81" s="17"/>
      <c r="L81" s="17"/>
      <c r="M81" s="17"/>
      <c r="N81" s="17"/>
      <c r="O81" s="17"/>
      <c r="P81" s="17"/>
    </row>
    <row r="82" spans="1:16" ht="12" customHeight="1" x14ac:dyDescent="0.25">
      <c r="A82" s="37" t="str">
        <f>'Raw Data'!B83</f>
        <v>SNORD96A</v>
      </c>
      <c r="B82" s="23" t="s">
        <v>80</v>
      </c>
      <c r="C82" s="35">
        <f>IF(SUM('Raw Data'!C$4:C$98)=0, "", IF(AND(ISNUMBER('Raw Data'!C83),'Raw Data'!C83&lt;$I$1, 'Raw Data'!C83&gt;0),'Raw Data'!C83,$I$1))</f>
        <v>23.37</v>
      </c>
      <c r="D82" s="35" t="str">
        <f>IF(SUM('Raw Data'!D$4:D$98)=0, "", IF(AND(ISNUMBER('Raw Data'!D83),'Raw Data'!D83&lt;$I$1, 'Raw Data'!D83&gt;0),'Raw Data'!D83,$I$1))</f>
        <v/>
      </c>
      <c r="E82" s="35" t="str">
        <f>IF(SUM('Raw Data'!E$4:E$98)=0, "", IF(AND(ISNUMBER('Raw Data'!E83),'Raw Data'!E83&lt;$I$1, 'Raw Data'!E83&gt;0),'Raw Data'!E83,$I$1))</f>
        <v/>
      </c>
      <c r="F82" s="35" t="str">
        <f>IF(SUM('Raw Data'!F$4:F$98)=0, "", IF(AND(ISNUMBER('Raw Data'!F83),'Raw Data'!F83&lt;$I$1, 'Raw Data'!F83&gt;0),'Raw Data'!F83,$I$1))</f>
        <v/>
      </c>
      <c r="I82" s="17"/>
      <c r="J82" s="17"/>
      <c r="K82" s="17"/>
      <c r="L82" s="17"/>
      <c r="M82" s="17"/>
      <c r="N82" s="17"/>
      <c r="O82" s="17"/>
      <c r="P82" s="17"/>
    </row>
    <row r="83" spans="1:16" ht="12" customHeight="1" x14ac:dyDescent="0.25">
      <c r="A83" s="37" t="str">
        <f>'Raw Data'!B84</f>
        <v>miRTC</v>
      </c>
      <c r="B83" s="23" t="s">
        <v>81</v>
      </c>
      <c r="C83" s="35">
        <f>IF(SUM('Raw Data'!C$4:C$98)=0, "", IF(AND(ISNUMBER('Raw Data'!C84),'Raw Data'!C84&lt;$I$1, 'Raw Data'!C84&gt;0),'Raw Data'!C84,$I$1))</f>
        <v>19.8</v>
      </c>
      <c r="D83" s="35" t="str">
        <f>IF(SUM('Raw Data'!D$4:D$98)=0, "", IF(AND(ISNUMBER('Raw Data'!D84),'Raw Data'!D84&lt;$I$1, 'Raw Data'!D84&gt;0),'Raw Data'!D84,$I$1))</f>
        <v/>
      </c>
      <c r="E83" s="35" t="str">
        <f>IF(SUM('Raw Data'!E$4:E$98)=0, "", IF(AND(ISNUMBER('Raw Data'!E84),'Raw Data'!E84&lt;$I$1, 'Raw Data'!E84&gt;0),'Raw Data'!E84,$I$1))</f>
        <v/>
      </c>
      <c r="F83" s="35" t="str">
        <f>IF(SUM('Raw Data'!F$4:F$98)=0, "", IF(AND(ISNUMBER('Raw Data'!F84),'Raw Data'!F84&lt;$I$1, 'Raw Data'!F84&gt;0),'Raw Data'!F84,$I$1))</f>
        <v/>
      </c>
      <c r="I83" s="17"/>
      <c r="J83" s="17"/>
      <c r="K83" s="17"/>
      <c r="L83" s="17"/>
      <c r="M83" s="17"/>
      <c r="N83" s="17"/>
      <c r="O83" s="17"/>
      <c r="P83" s="17"/>
    </row>
    <row r="84" spans="1:16" ht="12" customHeight="1" x14ac:dyDescent="0.25">
      <c r="A84" s="37" t="str">
        <f>'Raw Data'!B85</f>
        <v>miRTC</v>
      </c>
      <c r="B84" s="23" t="s">
        <v>82</v>
      </c>
      <c r="C84" s="35">
        <f>IF(SUM('Raw Data'!C$4:C$98)=0, "", IF(AND(ISNUMBER('Raw Data'!C85),'Raw Data'!C85&lt;$I$1, 'Raw Data'!C85&gt;0),'Raw Data'!C85,$I$1))</f>
        <v>19.28</v>
      </c>
      <c r="D84" s="35" t="str">
        <f>IF(SUM('Raw Data'!D$4:D$98)=0, "", IF(AND(ISNUMBER('Raw Data'!D85),'Raw Data'!D85&lt;$I$1, 'Raw Data'!D85&gt;0),'Raw Data'!D85,$I$1))</f>
        <v/>
      </c>
      <c r="E84" s="35" t="str">
        <f>IF(SUM('Raw Data'!E$4:E$98)=0, "", IF(AND(ISNUMBER('Raw Data'!E85),'Raw Data'!E85&lt;$I$1, 'Raw Data'!E85&gt;0),'Raw Data'!E85,$I$1))</f>
        <v/>
      </c>
      <c r="F84" s="35" t="str">
        <f>IF(SUM('Raw Data'!F$4:F$98)=0, "", IF(AND(ISNUMBER('Raw Data'!F85),'Raw Data'!F85&lt;$I$1, 'Raw Data'!F85&gt;0),'Raw Data'!F85,$I$1))</f>
        <v/>
      </c>
      <c r="I84" s="17"/>
      <c r="J84" s="17"/>
      <c r="K84" s="17"/>
      <c r="L84" s="17"/>
      <c r="M84" s="17"/>
      <c r="N84" s="17"/>
      <c r="O84" s="17"/>
      <c r="P84" s="17"/>
    </row>
    <row r="85" spans="1:16" ht="12" customHeight="1" x14ac:dyDescent="0.25">
      <c r="A85" s="37" t="str">
        <f>'Raw Data'!B86</f>
        <v>PPC</v>
      </c>
      <c r="B85" s="23" t="s">
        <v>83</v>
      </c>
      <c r="C85" s="35">
        <f>IF(SUM('Raw Data'!C$4:C$98)=0, "", IF(AND(ISNUMBER('Raw Data'!C86),'Raw Data'!C86&lt;$I$1, 'Raw Data'!C86&gt;0),'Raw Data'!C86,$I$1))</f>
        <v>21.58</v>
      </c>
      <c r="D85" s="35" t="str">
        <f>IF(SUM('Raw Data'!D$4:D$98)=0, "", IF(AND(ISNUMBER('Raw Data'!D86),'Raw Data'!D86&lt;$I$1, 'Raw Data'!D86&gt;0),'Raw Data'!D86,$I$1))</f>
        <v/>
      </c>
      <c r="E85" s="35" t="str">
        <f>IF(SUM('Raw Data'!E$4:E$98)=0, "", IF(AND(ISNUMBER('Raw Data'!E86),'Raw Data'!E86&lt;$I$1, 'Raw Data'!E86&gt;0),'Raw Data'!E86,$I$1))</f>
        <v/>
      </c>
      <c r="F85" s="35" t="str">
        <f>IF(SUM('Raw Data'!F$4:F$98)=0, "", IF(AND(ISNUMBER('Raw Data'!F86),'Raw Data'!F86&lt;$I$1, 'Raw Data'!F86&gt;0),'Raw Data'!F86,$I$1))</f>
        <v/>
      </c>
      <c r="I85" s="17"/>
      <c r="J85" s="17"/>
      <c r="K85" s="17"/>
      <c r="L85" s="17"/>
      <c r="M85" s="17"/>
      <c r="N85" s="17"/>
      <c r="O85" s="17"/>
      <c r="P85" s="17"/>
    </row>
    <row r="86" spans="1:16" ht="12" customHeight="1" x14ac:dyDescent="0.25">
      <c r="A86" s="37" t="str">
        <f>'Raw Data'!B87</f>
        <v>PPC</v>
      </c>
      <c r="B86" s="23" t="s">
        <v>84</v>
      </c>
      <c r="C86" s="35">
        <f>IF(SUM('Raw Data'!C$4:C$98)=0, "", IF(AND(ISNUMBER('Raw Data'!C87),'Raw Data'!C87&lt;$I$1, 'Raw Data'!C87&gt;0),'Raw Data'!C87,$I$1))</f>
        <v>21.62</v>
      </c>
      <c r="D86" s="35" t="str">
        <f>IF(SUM('Raw Data'!D$4:D$98)=0, "", IF(AND(ISNUMBER('Raw Data'!D87),'Raw Data'!D87&lt;$I$1, 'Raw Data'!D87&gt;0),'Raw Data'!D87,$I$1))</f>
        <v/>
      </c>
      <c r="E86" s="35" t="str">
        <f>IF(SUM('Raw Data'!E$4:E$98)=0, "", IF(AND(ISNUMBER('Raw Data'!E87),'Raw Data'!E87&lt;$I$1, 'Raw Data'!E87&gt;0),'Raw Data'!E87,$I$1))</f>
        <v/>
      </c>
      <c r="F86" s="35" t="str">
        <f>IF(SUM('Raw Data'!F$4:F$98)=0, "", IF(AND(ISNUMBER('Raw Data'!F87),'Raw Data'!F87&lt;$I$1, 'Raw Data'!F87&gt;0),'Raw Data'!F87,$I$1))</f>
        <v/>
      </c>
      <c r="I86" s="17"/>
      <c r="J86" s="17"/>
      <c r="K86" s="17"/>
      <c r="L86" s="17"/>
      <c r="M86" s="17"/>
      <c r="N86" s="17"/>
      <c r="O86" s="17"/>
      <c r="P86" s="17"/>
    </row>
    <row r="87" spans="1:16" ht="12" customHeight="1" x14ac:dyDescent="0.25">
      <c r="A87" s="37" t="str">
        <f>'Raw Data'!B88</f>
        <v>cel-miR-39-3p</v>
      </c>
      <c r="B87" s="23" t="s">
        <v>85</v>
      </c>
      <c r="C87" s="35">
        <f>IF(SUM('Raw Data'!C$4:C$98)=0, "", IF(AND(ISNUMBER('Raw Data'!C88),'Raw Data'!C88&lt;$I$1, 'Raw Data'!C88&gt;0),'Raw Data'!C88,$I$1))</f>
        <v>19.920000000000002</v>
      </c>
      <c r="D87" s="35" t="str">
        <f>IF(SUM('Raw Data'!D$4:D$98)=0, "", IF(AND(ISNUMBER('Raw Data'!D88),'Raw Data'!D88&lt;$I$1, 'Raw Data'!D88&gt;0),'Raw Data'!D88,$I$1))</f>
        <v/>
      </c>
      <c r="E87" s="35" t="str">
        <f>IF(SUM('Raw Data'!E$4:E$98)=0, "", IF(AND(ISNUMBER('Raw Data'!E88),'Raw Data'!E88&lt;$I$1, 'Raw Data'!E88&gt;0),'Raw Data'!E88,$I$1))</f>
        <v/>
      </c>
      <c r="F87" s="35" t="str">
        <f>IF(SUM('Raw Data'!F$4:F$98)=0, "", IF(AND(ISNUMBER('Raw Data'!F88),'Raw Data'!F88&lt;$I$1, 'Raw Data'!F88&gt;0),'Raw Data'!F88,$I$1))</f>
        <v/>
      </c>
      <c r="I87" s="17"/>
      <c r="J87" s="17"/>
      <c r="K87" s="17"/>
      <c r="L87" s="17"/>
      <c r="M87" s="17"/>
      <c r="N87" s="17"/>
      <c r="O87" s="17"/>
      <c r="P87" s="17"/>
    </row>
    <row r="88" spans="1:16" ht="12" customHeight="1" x14ac:dyDescent="0.25">
      <c r="A88" s="37" t="str">
        <f>'Raw Data'!B89</f>
        <v>cel-miR-39-3p</v>
      </c>
      <c r="B88" s="23" t="s">
        <v>86</v>
      </c>
      <c r="C88" s="35">
        <f>IF(SUM('Raw Data'!C$4:C$98)=0, "", IF(AND(ISNUMBER('Raw Data'!C89),'Raw Data'!C89&lt;$I$1, 'Raw Data'!C89&gt;0),'Raw Data'!C89,$I$1))</f>
        <v>19.010000000000002</v>
      </c>
      <c r="D88" s="35" t="str">
        <f>IF(SUM('Raw Data'!D$4:D$98)=0, "", IF(AND(ISNUMBER('Raw Data'!D89),'Raw Data'!D89&lt;$I$1, 'Raw Data'!D89&gt;0),'Raw Data'!D89,$I$1))</f>
        <v/>
      </c>
      <c r="E88" s="35" t="str">
        <f>IF(SUM('Raw Data'!E$4:E$98)=0, "", IF(AND(ISNUMBER('Raw Data'!E89),'Raw Data'!E89&lt;$I$1, 'Raw Data'!E89&gt;0),'Raw Data'!E89,$I$1))</f>
        <v/>
      </c>
      <c r="F88" s="35" t="str">
        <f>IF(SUM('Raw Data'!F$4:F$98)=0, "", IF(AND(ISNUMBER('Raw Data'!F89),'Raw Data'!F89&lt;$I$1, 'Raw Data'!F89&gt;0),'Raw Data'!F89,$I$1))</f>
        <v/>
      </c>
      <c r="I88" s="17"/>
      <c r="J88" s="17"/>
      <c r="K88" s="17"/>
      <c r="L88" s="17"/>
      <c r="M88" s="17"/>
      <c r="N88" s="17"/>
      <c r="O88" s="17"/>
      <c r="P88" s="17"/>
    </row>
    <row r="89" spans="1:16" ht="12" customHeight="1" x14ac:dyDescent="0.25">
      <c r="A89" s="37" t="str">
        <f>'Raw Data'!B90</f>
        <v>hsa-miR-16-5p</v>
      </c>
      <c r="B89" s="23" t="s">
        <v>87</v>
      </c>
      <c r="C89" s="35">
        <f>IF(SUM('Raw Data'!C$4:C$98)=0, "", IF(AND(ISNUMBER('Raw Data'!C90),'Raw Data'!C90&lt;$I$1, 'Raw Data'!C90&gt;0),'Raw Data'!C90,$I$1))</f>
        <v>21.18</v>
      </c>
      <c r="D89" s="35" t="str">
        <f>IF(SUM('Raw Data'!D$4:D$98)=0, "", IF(AND(ISNUMBER('Raw Data'!D90),'Raw Data'!D90&lt;$I$1, 'Raw Data'!D90&gt;0),'Raw Data'!D90,$I$1))</f>
        <v/>
      </c>
      <c r="E89" s="35" t="str">
        <f>IF(SUM('Raw Data'!E$4:E$98)=0, "", IF(AND(ISNUMBER('Raw Data'!E90),'Raw Data'!E90&lt;$I$1, 'Raw Data'!E90&gt;0),'Raw Data'!E90,$I$1))</f>
        <v/>
      </c>
      <c r="F89" s="35" t="str">
        <f>IF(SUM('Raw Data'!F$4:F$98)=0, "", IF(AND(ISNUMBER('Raw Data'!F90),'Raw Data'!F90&lt;$I$1, 'Raw Data'!F90&gt;0),'Raw Data'!F90,$I$1))</f>
        <v/>
      </c>
      <c r="I89" s="17"/>
      <c r="J89" s="17"/>
      <c r="K89" s="17"/>
      <c r="L89" s="17"/>
      <c r="M89" s="17"/>
      <c r="N89" s="17"/>
      <c r="O89" s="17"/>
      <c r="P89" s="17"/>
    </row>
    <row r="90" spans="1:16" ht="12" customHeight="1" x14ac:dyDescent="0.25">
      <c r="A90" s="37" t="str">
        <f>'Raw Data'!B91</f>
        <v>hsa-miR-21-5p</v>
      </c>
      <c r="B90" s="23" t="s">
        <v>88</v>
      </c>
      <c r="C90" s="35">
        <f>IF(SUM('Raw Data'!C$4:C$98)=0, "", IF(AND(ISNUMBER('Raw Data'!C91),'Raw Data'!C91&lt;$I$1, 'Raw Data'!C91&gt;0),'Raw Data'!C91,$I$1))</f>
        <v>22.91</v>
      </c>
      <c r="D90" s="35" t="str">
        <f>IF(SUM('Raw Data'!D$4:D$98)=0, "", IF(AND(ISNUMBER('Raw Data'!D91),'Raw Data'!D91&lt;$I$1, 'Raw Data'!D91&gt;0),'Raw Data'!D91,$I$1))</f>
        <v/>
      </c>
      <c r="E90" s="35" t="str">
        <f>IF(SUM('Raw Data'!E$4:E$98)=0, "", IF(AND(ISNUMBER('Raw Data'!E91),'Raw Data'!E91&lt;$I$1, 'Raw Data'!E91&gt;0),'Raw Data'!E91,$I$1))</f>
        <v/>
      </c>
      <c r="F90" s="35" t="str">
        <f>IF(SUM('Raw Data'!F$4:F$98)=0, "", IF(AND(ISNUMBER('Raw Data'!F91),'Raw Data'!F91&lt;$I$1, 'Raw Data'!F91&gt;0),'Raw Data'!F91,$I$1))</f>
        <v/>
      </c>
      <c r="I90" s="17"/>
      <c r="J90" s="17"/>
      <c r="K90" s="17"/>
      <c r="L90" s="17"/>
      <c r="M90" s="17"/>
      <c r="N90" s="17"/>
      <c r="O90" s="17"/>
      <c r="P90" s="17"/>
    </row>
    <row r="91" spans="1:16" ht="12" customHeight="1" x14ac:dyDescent="0.25">
      <c r="A91" s="37" t="str">
        <f>'Raw Data'!B92</f>
        <v>hsa-miR-191-5p</v>
      </c>
      <c r="B91" s="23" t="s">
        <v>89</v>
      </c>
      <c r="C91" s="35">
        <f>IF(SUM('Raw Data'!C$4:C$98)=0, "", IF(AND(ISNUMBER('Raw Data'!C92),'Raw Data'!C92&lt;$I$1, 'Raw Data'!C92&gt;0),'Raw Data'!C92,$I$1))</f>
        <v>23.92</v>
      </c>
      <c r="D91" s="35" t="str">
        <f>IF(SUM('Raw Data'!D$4:D$98)=0, "", IF(AND(ISNUMBER('Raw Data'!D92),'Raw Data'!D92&lt;$I$1, 'Raw Data'!D92&gt;0),'Raw Data'!D92,$I$1))</f>
        <v/>
      </c>
      <c r="E91" s="35" t="str">
        <f>IF(SUM('Raw Data'!E$4:E$98)=0, "", IF(AND(ISNUMBER('Raw Data'!E92),'Raw Data'!E92&lt;$I$1, 'Raw Data'!E92&gt;0),'Raw Data'!E92,$I$1))</f>
        <v/>
      </c>
      <c r="F91" s="35" t="str">
        <f>IF(SUM('Raw Data'!F$4:F$98)=0, "", IF(AND(ISNUMBER('Raw Data'!F92),'Raw Data'!F92&lt;$I$1, 'Raw Data'!F92&gt;0),'Raw Data'!F92,$I$1))</f>
        <v/>
      </c>
      <c r="I91" s="17"/>
      <c r="J91" s="17"/>
      <c r="K91" s="17"/>
      <c r="L91" s="17"/>
      <c r="M91" s="17"/>
      <c r="N91" s="17"/>
      <c r="O91" s="17"/>
      <c r="P91" s="17"/>
    </row>
    <row r="92" spans="1:16" ht="12" customHeight="1" x14ac:dyDescent="0.25">
      <c r="A92" s="37" t="str">
        <f>'Raw Data'!B93</f>
        <v>SNORD61</v>
      </c>
      <c r="B92" s="23" t="s">
        <v>90</v>
      </c>
      <c r="C92" s="35">
        <f>IF(SUM('Raw Data'!C$4:C$98)=0, "", IF(AND(ISNUMBER('Raw Data'!C93),'Raw Data'!C93&lt;$I$1, 'Raw Data'!C93&gt;0),'Raw Data'!C93,$I$1))</f>
        <v>21.15</v>
      </c>
      <c r="D92" s="35" t="str">
        <f>IF(SUM('Raw Data'!D$4:D$98)=0, "", IF(AND(ISNUMBER('Raw Data'!D93),'Raw Data'!D93&lt;$I$1, 'Raw Data'!D93&gt;0),'Raw Data'!D93,$I$1))</f>
        <v/>
      </c>
      <c r="E92" s="35" t="str">
        <f>IF(SUM('Raw Data'!E$4:E$98)=0, "", IF(AND(ISNUMBER('Raw Data'!E93),'Raw Data'!E93&lt;$I$1, 'Raw Data'!E93&gt;0),'Raw Data'!E93,$I$1))</f>
        <v/>
      </c>
      <c r="F92" s="35" t="str">
        <f>IF(SUM('Raw Data'!F$4:F$98)=0, "", IF(AND(ISNUMBER('Raw Data'!F93),'Raw Data'!F93&lt;$I$1, 'Raw Data'!F93&gt;0),'Raw Data'!F93,$I$1))</f>
        <v/>
      </c>
      <c r="I92" s="17"/>
      <c r="J92" s="17"/>
      <c r="K92" s="17"/>
      <c r="L92" s="17"/>
      <c r="M92" s="17"/>
      <c r="N92" s="17"/>
      <c r="O92" s="17"/>
      <c r="P92" s="17"/>
    </row>
    <row r="93" spans="1:16" ht="12" customHeight="1" x14ac:dyDescent="0.25">
      <c r="A93" s="37" t="str">
        <f>'Raw Data'!B94</f>
        <v>SNORD95</v>
      </c>
      <c r="B93" s="23" t="s">
        <v>91</v>
      </c>
      <c r="C93" s="35">
        <f>IF(SUM('Raw Data'!C$4:C$98)=0, "", IF(AND(ISNUMBER('Raw Data'!C94),'Raw Data'!C94&lt;$I$1, 'Raw Data'!C94&gt;0),'Raw Data'!C94,$I$1))</f>
        <v>22.55</v>
      </c>
      <c r="D93" s="35" t="str">
        <f>IF(SUM('Raw Data'!D$4:D$98)=0, "", IF(AND(ISNUMBER('Raw Data'!D94),'Raw Data'!D94&lt;$I$1, 'Raw Data'!D94&gt;0),'Raw Data'!D94,$I$1))</f>
        <v/>
      </c>
      <c r="E93" s="35" t="str">
        <f>IF(SUM('Raw Data'!E$4:E$98)=0, "", IF(AND(ISNUMBER('Raw Data'!E94),'Raw Data'!E94&lt;$I$1, 'Raw Data'!E94&gt;0),'Raw Data'!E94,$I$1))</f>
        <v/>
      </c>
      <c r="F93" s="35" t="str">
        <f>IF(SUM('Raw Data'!F$4:F$98)=0, "", IF(AND(ISNUMBER('Raw Data'!F94),'Raw Data'!F94&lt;$I$1, 'Raw Data'!F94&gt;0),'Raw Data'!F94,$I$1))</f>
        <v/>
      </c>
      <c r="I93" s="17"/>
      <c r="J93" s="17"/>
      <c r="K93" s="17"/>
      <c r="L93" s="17"/>
      <c r="M93" s="17"/>
      <c r="N93" s="17"/>
      <c r="O93" s="17"/>
      <c r="P93" s="17"/>
    </row>
    <row r="94" spans="1:16" ht="12" customHeight="1" x14ac:dyDescent="0.25">
      <c r="A94" s="37" t="str">
        <f>'Raw Data'!B95</f>
        <v>SNORD96A</v>
      </c>
      <c r="B94" s="23" t="s">
        <v>92</v>
      </c>
      <c r="C94" s="35">
        <f>IF(SUM('Raw Data'!C$4:C$98)=0, "", IF(AND(ISNUMBER('Raw Data'!C95),'Raw Data'!C95&lt;$I$1, 'Raw Data'!C95&gt;0),'Raw Data'!C95,$I$1))</f>
        <v>23.32</v>
      </c>
      <c r="D94" s="35" t="str">
        <f>IF(SUM('Raw Data'!D$4:D$98)=0, "", IF(AND(ISNUMBER('Raw Data'!D95),'Raw Data'!D95&lt;$I$1, 'Raw Data'!D95&gt;0),'Raw Data'!D95,$I$1))</f>
        <v/>
      </c>
      <c r="E94" s="35" t="str">
        <f>IF(SUM('Raw Data'!E$4:E$98)=0, "", IF(AND(ISNUMBER('Raw Data'!E95),'Raw Data'!E95&lt;$I$1, 'Raw Data'!E95&gt;0),'Raw Data'!E95,$I$1))</f>
        <v/>
      </c>
      <c r="F94" s="35" t="str">
        <f>IF(SUM('Raw Data'!F$4:F$98)=0, "", IF(AND(ISNUMBER('Raw Data'!F95),'Raw Data'!F95&lt;$I$1, 'Raw Data'!F95&gt;0),'Raw Data'!F95,$I$1))</f>
        <v/>
      </c>
      <c r="I94" s="17"/>
      <c r="J94" s="17"/>
      <c r="K94" s="17"/>
      <c r="L94" s="17"/>
      <c r="M94" s="17"/>
      <c r="N94" s="17"/>
      <c r="O94" s="17"/>
      <c r="P94" s="17"/>
    </row>
    <row r="95" spans="1:16" ht="12" customHeight="1" x14ac:dyDescent="0.25">
      <c r="A95" s="37" t="str">
        <f>'Raw Data'!B96</f>
        <v>miRTC</v>
      </c>
      <c r="B95" s="23" t="s">
        <v>93</v>
      </c>
      <c r="C95" s="35">
        <f>IF(SUM('Raw Data'!C$4:C$98)=0, "", IF(AND(ISNUMBER('Raw Data'!C96),'Raw Data'!C96&lt;$I$1, 'Raw Data'!C96&gt;0),'Raw Data'!C96,$I$1))</f>
        <v>19.649999999999999</v>
      </c>
      <c r="D95" s="35" t="str">
        <f>IF(SUM('Raw Data'!D$4:D$98)=0, "", IF(AND(ISNUMBER('Raw Data'!D96),'Raw Data'!D96&lt;$I$1, 'Raw Data'!D96&gt;0),'Raw Data'!D96,$I$1))</f>
        <v/>
      </c>
      <c r="E95" s="35" t="str">
        <f>IF(SUM('Raw Data'!E$4:E$98)=0, "", IF(AND(ISNUMBER('Raw Data'!E96),'Raw Data'!E96&lt;$I$1, 'Raw Data'!E96&gt;0),'Raw Data'!E96,$I$1))</f>
        <v/>
      </c>
      <c r="F95" s="35" t="str">
        <f>IF(SUM('Raw Data'!F$4:F$98)=0, "", IF(AND(ISNUMBER('Raw Data'!F96),'Raw Data'!F96&lt;$I$1, 'Raw Data'!F96&gt;0),'Raw Data'!F96,$I$1))</f>
        <v/>
      </c>
      <c r="I95" s="17"/>
      <c r="J95" s="17"/>
      <c r="K95" s="17"/>
      <c r="L95" s="17"/>
      <c r="M95" s="17"/>
      <c r="N95" s="17"/>
      <c r="O95" s="17"/>
      <c r="P95" s="17"/>
    </row>
    <row r="96" spans="1:16" ht="12" customHeight="1" x14ac:dyDescent="0.25">
      <c r="A96" s="37" t="str">
        <f>'Raw Data'!B97</f>
        <v>miRTC</v>
      </c>
      <c r="B96" s="23" t="s">
        <v>94</v>
      </c>
      <c r="C96" s="35">
        <f>IF(SUM('Raw Data'!C$4:C$98)=0, "", IF(AND(ISNUMBER('Raw Data'!C97),'Raw Data'!C97&lt;$I$1, 'Raw Data'!C97&gt;0),'Raw Data'!C97,$I$1))</f>
        <v>19.82</v>
      </c>
      <c r="D96" s="35" t="str">
        <f>IF(SUM('Raw Data'!D$4:D$98)=0, "", IF(AND(ISNUMBER('Raw Data'!D97),'Raw Data'!D97&lt;$I$1, 'Raw Data'!D97&gt;0),'Raw Data'!D97,$I$1))</f>
        <v/>
      </c>
      <c r="E96" s="35" t="str">
        <f>IF(SUM('Raw Data'!E$4:E$98)=0, "", IF(AND(ISNUMBER('Raw Data'!E97),'Raw Data'!E97&lt;$I$1, 'Raw Data'!E97&gt;0),'Raw Data'!E97,$I$1))</f>
        <v/>
      </c>
      <c r="F96" s="35" t="str">
        <f>IF(SUM('Raw Data'!F$4:F$98)=0, "", IF(AND(ISNUMBER('Raw Data'!F97),'Raw Data'!F97&lt;$I$1, 'Raw Data'!F97&gt;0),'Raw Data'!F97,$I$1))</f>
        <v/>
      </c>
      <c r="I96" s="17"/>
      <c r="J96" s="17"/>
      <c r="K96" s="17"/>
      <c r="L96" s="17"/>
      <c r="M96" s="17"/>
      <c r="N96" s="17"/>
      <c r="O96" s="17"/>
      <c r="P96" s="17"/>
    </row>
    <row r="97" spans="1:16" ht="12" customHeight="1" x14ac:dyDescent="0.25">
      <c r="A97" s="37" t="str">
        <f>'Raw Data'!B98</f>
        <v>PPC</v>
      </c>
      <c r="B97" s="23" t="s">
        <v>95</v>
      </c>
      <c r="C97" s="35">
        <f>IF(SUM('Raw Data'!C$4:C$98)=0, "", IF(AND(ISNUMBER('Raw Data'!C98),'Raw Data'!C98&lt;$I$1, 'Raw Data'!C98&gt;0),'Raw Data'!C98,$I$1))</f>
        <v>21.97</v>
      </c>
      <c r="D97" s="35" t="str">
        <f>IF(SUM('Raw Data'!D$4:D$98)=0, "", IF(AND(ISNUMBER('Raw Data'!D98),'Raw Data'!D98&lt;$I$1, 'Raw Data'!D98&gt;0),'Raw Data'!D98,$I$1))</f>
        <v/>
      </c>
      <c r="E97" s="35" t="str">
        <f>IF(SUM('Raw Data'!E$4:E$98)=0, "", IF(AND(ISNUMBER('Raw Data'!E98),'Raw Data'!E98&lt;$I$1, 'Raw Data'!E98&gt;0),'Raw Data'!E98,$I$1))</f>
        <v/>
      </c>
      <c r="F97" s="35" t="str">
        <f>IF(SUM('Raw Data'!F$4:F$98)=0, "", IF(AND(ISNUMBER('Raw Data'!F98),'Raw Data'!F98&lt;$I$1, 'Raw Data'!F98&gt;0),'Raw Data'!F98,$I$1))</f>
        <v/>
      </c>
      <c r="I97" s="17"/>
      <c r="J97" s="17"/>
      <c r="K97" s="17"/>
      <c r="L97" s="17"/>
      <c r="M97" s="17"/>
      <c r="N97" s="17"/>
      <c r="O97" s="17"/>
      <c r="P97" s="17"/>
    </row>
    <row r="98" spans="1:16" ht="12" customHeight="1" x14ac:dyDescent="0.25">
      <c r="A98" s="37" t="str">
        <f>'Raw Data'!B99</f>
        <v>PPC</v>
      </c>
      <c r="B98" s="23" t="s">
        <v>96</v>
      </c>
      <c r="C98" s="35">
        <f>IF(SUM('Raw Data'!C$4:C$98)=0, "", IF(AND(ISNUMBER('Raw Data'!C99),'Raw Data'!C99&lt;$I$1, 'Raw Data'!C99&gt;0),'Raw Data'!C99,$I$1))</f>
        <v>21.82</v>
      </c>
      <c r="D98" s="35" t="str">
        <f>IF(SUM('Raw Data'!D$4:D$98)=0, "", IF(AND(ISNUMBER('Raw Data'!D99),'Raw Data'!D99&lt;$I$1, 'Raw Data'!D99&gt;0),'Raw Data'!D99,$I$1))</f>
        <v/>
      </c>
      <c r="E98" s="35" t="str">
        <f>IF(SUM('Raw Data'!E$4:E$98)=0, "", IF(AND(ISNUMBER('Raw Data'!E99),'Raw Data'!E99&lt;$I$1, 'Raw Data'!E99&gt;0),'Raw Data'!E99,$I$1))</f>
        <v/>
      </c>
      <c r="F98" s="35" t="str">
        <f>IF(SUM('Raw Data'!F$4:F$98)=0, "", IF(AND(ISNUMBER('Raw Data'!F99),'Raw Data'!F99&lt;$I$1, 'Raw Data'!F99&gt;0),'Raw Data'!F99,$I$1))</f>
        <v/>
      </c>
      <c r="I98" s="17"/>
      <c r="J98" s="17"/>
      <c r="K98" s="17"/>
      <c r="L98" s="17"/>
      <c r="M98" s="17"/>
      <c r="N98" s="17"/>
      <c r="O98" s="17"/>
      <c r="P98" s="17"/>
    </row>
    <row r="99" spans="1:16" ht="12" customHeight="1" x14ac:dyDescent="0.25">
      <c r="I99" s="17"/>
      <c r="J99" s="17"/>
      <c r="K99" s="17"/>
      <c r="L99" s="17"/>
      <c r="M99" s="17"/>
      <c r="N99" s="17"/>
      <c r="O99" s="17"/>
      <c r="P99" s="17"/>
    </row>
    <row r="100" spans="1:16" ht="12" customHeight="1" x14ac:dyDescent="0.25">
      <c r="I100" s="17"/>
      <c r="J100" s="17"/>
      <c r="K100" s="17"/>
      <c r="L100" s="17"/>
      <c r="M100" s="17"/>
      <c r="N100" s="17"/>
      <c r="O100" s="17"/>
      <c r="P100" s="17"/>
    </row>
    <row r="101" spans="1:16" ht="12" customHeight="1" x14ac:dyDescent="0.25">
      <c r="I101" s="17"/>
      <c r="J101" s="17"/>
      <c r="K101" s="17"/>
      <c r="L101" s="17"/>
      <c r="M101" s="17"/>
      <c r="N101" s="17"/>
      <c r="O101" s="17"/>
      <c r="P101" s="17"/>
    </row>
    <row r="102" spans="1:16" ht="12" customHeight="1" x14ac:dyDescent="0.25">
      <c r="I102" s="17"/>
      <c r="J102" s="17"/>
      <c r="K102" s="17"/>
      <c r="L102" s="17"/>
      <c r="M102" s="17"/>
      <c r="N102" s="17"/>
      <c r="O102" s="17"/>
      <c r="P102" s="17"/>
    </row>
    <row r="103" spans="1:16" ht="12" customHeight="1" x14ac:dyDescent="0.25">
      <c r="I103" s="17"/>
      <c r="J103" s="17"/>
      <c r="K103" s="17"/>
      <c r="L103" s="17"/>
      <c r="M103" s="17"/>
      <c r="N103" s="17"/>
      <c r="O103" s="17"/>
      <c r="P103" s="17"/>
    </row>
    <row r="104" spans="1:16" ht="12" customHeight="1" x14ac:dyDescent="0.25">
      <c r="I104" s="17"/>
      <c r="J104" s="17"/>
      <c r="K104" s="17"/>
      <c r="L104" s="17"/>
      <c r="M104" s="17"/>
      <c r="N104" s="17"/>
      <c r="O104" s="17"/>
      <c r="P104" s="17"/>
    </row>
    <row r="105" spans="1:16" ht="12" customHeight="1" x14ac:dyDescent="0.25">
      <c r="I105" s="17"/>
      <c r="J105" s="17"/>
      <c r="K105" s="17"/>
      <c r="L105" s="17"/>
      <c r="M105" s="17"/>
      <c r="N105" s="17"/>
      <c r="O105" s="17"/>
      <c r="P105" s="17"/>
    </row>
    <row r="106" spans="1:16" ht="12" customHeight="1" x14ac:dyDescent="0.25">
      <c r="I106" s="17"/>
      <c r="J106" s="17"/>
      <c r="K106" s="17"/>
      <c r="L106" s="17"/>
      <c r="M106" s="17"/>
      <c r="N106" s="17"/>
      <c r="O106" s="17"/>
      <c r="P106" s="17"/>
    </row>
    <row r="107" spans="1:16" ht="12" customHeight="1" x14ac:dyDescent="0.25">
      <c r="I107" s="17"/>
      <c r="J107" s="17"/>
      <c r="K107" s="17"/>
      <c r="L107" s="17"/>
      <c r="M107" s="17"/>
      <c r="N107" s="17"/>
      <c r="O107" s="17"/>
      <c r="P107" s="17"/>
    </row>
    <row r="108" spans="1:16" ht="12" customHeight="1" x14ac:dyDescent="0.25">
      <c r="I108" s="17"/>
      <c r="J108" s="17"/>
      <c r="K108" s="17"/>
      <c r="L108" s="17"/>
      <c r="M108" s="17"/>
      <c r="N108" s="17"/>
      <c r="O108" s="17"/>
      <c r="P108" s="17"/>
    </row>
    <row r="109" spans="1:16" ht="12" customHeight="1" x14ac:dyDescent="0.25">
      <c r="I109" s="17"/>
      <c r="J109" s="17"/>
      <c r="K109" s="17"/>
      <c r="L109" s="17"/>
      <c r="M109" s="17"/>
      <c r="N109" s="17"/>
      <c r="O109" s="17"/>
      <c r="P109" s="17"/>
    </row>
    <row r="110" spans="1:16" ht="12" customHeight="1" x14ac:dyDescent="0.25">
      <c r="I110" s="17"/>
      <c r="J110" s="17"/>
      <c r="K110" s="17"/>
      <c r="L110" s="17"/>
      <c r="M110" s="17"/>
      <c r="N110" s="17"/>
      <c r="O110" s="17"/>
      <c r="P110" s="17"/>
    </row>
    <row r="111" spans="1:16" x14ac:dyDescent="0.25">
      <c r="I111" s="17"/>
      <c r="J111" s="17"/>
      <c r="K111" s="17"/>
      <c r="L111" s="17"/>
      <c r="M111" s="17"/>
      <c r="N111" s="17"/>
      <c r="O111" s="17"/>
      <c r="P111" s="17"/>
    </row>
    <row r="112" spans="1:16" x14ac:dyDescent="0.25">
      <c r="I112" s="17"/>
      <c r="J112" s="17"/>
      <c r="K112" s="17"/>
      <c r="L112" s="17"/>
      <c r="M112" s="17"/>
      <c r="N112" s="17"/>
      <c r="O112" s="17"/>
      <c r="P112" s="17"/>
    </row>
    <row r="113" spans="9:16" x14ac:dyDescent="0.25">
      <c r="I113" s="17"/>
      <c r="J113" s="17"/>
      <c r="K113" s="17"/>
      <c r="L113" s="17"/>
      <c r="M113" s="17"/>
      <c r="N113" s="17"/>
      <c r="O113" s="17"/>
      <c r="P113" s="17"/>
    </row>
  </sheetData>
  <mergeCells count="8">
    <mergeCell ref="G16:H16"/>
    <mergeCell ref="G30:H30"/>
    <mergeCell ref="G44:H44"/>
    <mergeCell ref="A1:A2"/>
    <mergeCell ref="B1:B2"/>
    <mergeCell ref="C1:F1"/>
    <mergeCell ref="G2:H2"/>
    <mergeCell ref="G1:H1"/>
  </mergeCells>
  <phoneticPr fontId="5"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Raw Data</vt:lpstr>
      <vt:lpstr>miRNA QC Array Content</vt:lpstr>
      <vt:lpstr>Results</vt:lpstr>
      <vt:lpstr>Calculations</vt:lpstr>
      <vt:lpstr>Results!Print_Area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jpy</dc:creator>
  <cp:lastModifiedBy>Abigail Aliwalas - QIAGEN</cp:lastModifiedBy>
  <cp:lastPrinted>2012-05-16T13:02:32Z</cp:lastPrinted>
  <dcterms:created xsi:type="dcterms:W3CDTF">2005-05-13T13:33:47Z</dcterms:created>
  <dcterms:modified xsi:type="dcterms:W3CDTF">2018-11-08T08:40:29Z</dcterms:modified>
</cp:coreProperties>
</file>